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767" firstSheet="17" activeTab="30"/>
  </bookViews>
  <sheets>
    <sheet name="MAR 1" sheetId="1" r:id="rId1"/>
    <sheet name="MAR 2" sheetId="2" r:id="rId2"/>
    <sheet name="MAR 3" sheetId="3" r:id="rId3"/>
    <sheet name="MAR 4" sheetId="4" r:id="rId4"/>
    <sheet name="MAR 5" sheetId="5" r:id="rId5"/>
    <sheet name="MAR 6" sheetId="6" r:id="rId6"/>
    <sheet name="MAR 7" sheetId="7" r:id="rId7"/>
    <sheet name="MAR 8" sheetId="8" r:id="rId8"/>
    <sheet name="MAR 9" sheetId="9" r:id="rId9"/>
    <sheet name="MAR 10" sheetId="10" r:id="rId10"/>
    <sheet name="MAR 11" sheetId="11" r:id="rId11"/>
    <sheet name="MAR 12" sheetId="12" r:id="rId12"/>
    <sheet name="MAR 13" sheetId="13" r:id="rId13"/>
    <sheet name="MAR 14" sheetId="14" r:id="rId14"/>
    <sheet name="MAR 15" sheetId="15" r:id="rId15"/>
    <sheet name="MAR 16" sheetId="16" r:id="rId16"/>
    <sheet name="MAR 17" sheetId="17" r:id="rId17"/>
    <sheet name="MAR 18" sheetId="18" r:id="rId18"/>
    <sheet name="MAR 19" sheetId="19" r:id="rId19"/>
    <sheet name="MAR 20" sheetId="20" r:id="rId20"/>
    <sheet name="MAR 21" sheetId="21" r:id="rId21"/>
    <sheet name="MAR 22" sheetId="22" r:id="rId22"/>
    <sheet name="MAR 23" sheetId="23" r:id="rId23"/>
    <sheet name="MAR 24" sheetId="24" r:id="rId24"/>
    <sheet name="MAR 25" sheetId="25" r:id="rId25"/>
    <sheet name="MAR 26" sheetId="26" r:id="rId26"/>
    <sheet name="MAR 27" sheetId="27" r:id="rId27"/>
    <sheet name="MAR 28" sheetId="28" r:id="rId28"/>
    <sheet name="MAR 29" sheetId="29" r:id="rId29"/>
    <sheet name="MAR 30" sheetId="30" r:id="rId30"/>
    <sheet name="MAR 31" sheetId="31" r:id="rId31"/>
  </sheets>
  <definedNames/>
  <calcPr fullCalcOnLoad="1"/>
</workbook>
</file>

<file path=xl/sharedStrings.xml><?xml version="1.0" encoding="utf-8"?>
<sst xmlns="http://schemas.openxmlformats.org/spreadsheetml/2006/main" count="1148" uniqueCount="100">
  <si>
    <t>TEM COMPARATIVE DATA</t>
  </si>
  <si>
    <t>TIME</t>
  </si>
  <si>
    <t>ABUJA</t>
  </si>
  <si>
    <t>Period</t>
  </si>
  <si>
    <t>MYTO LOAD ALLOCATION</t>
  </si>
  <si>
    <t>ACTUAL.CONSUMPTION</t>
  </si>
  <si>
    <t>DIFFERENCE</t>
  </si>
  <si>
    <t>DAY- AHEAD LOAD FORCAST</t>
  </si>
  <si>
    <t>HOURLY DISPATCH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</si>
  <si>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</si>
  <si>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</si>
  <si>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</si>
  <si>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</si>
  <si>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</si>
  <si>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</si>
  <si>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</si>
  <si>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</si>
  <si>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</si>
  <si>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</si>
  <si>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</si>
  <si>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</si>
  <si>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</si>
  <si>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 xml:space="preserve">13:00 - 14:00 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</si>
  <si>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</si>
  <si>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</si>
  <si>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</si>
  <si>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</si>
  <si>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</si>
  <si>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</si>
  <si>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</si>
  <si>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</si>
  <si>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</si>
  <si>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23:00 - 23:59</t>
  </si>
  <si>
    <t>AV. TOTAL</t>
  </si>
  <si>
    <t>DISCO NAME:              AEDC</t>
  </si>
  <si>
    <t>SYSTEM REPORT FOR: 29/02/2016</t>
  </si>
  <si>
    <t>SUBMITTED ON:           01/03/2016</t>
  </si>
  <si>
    <t>DISCO NAME:               AEDC</t>
  </si>
  <si>
    <t>SYSTEM REPORT FOR: 01/03/2016</t>
  </si>
  <si>
    <t>SUBMITTED ON:           02/03/2016</t>
  </si>
  <si>
    <t>SYSTEM REPORT FOR:02/03/2016</t>
  </si>
  <si>
    <t>SUBMITTED ON:          03/03/2016</t>
  </si>
  <si>
    <t>SYSTEM REPORT FOR:03/03/2016</t>
  </si>
  <si>
    <t>SUBMITTED ON:          04/03/2016</t>
  </si>
  <si>
    <t>SYSTEM REPORT FOR:  04/03/2016</t>
  </si>
  <si>
    <t>SUBMITTED ON:             05/03/2016</t>
  </si>
  <si>
    <t>SYSTEM REPORT FOR: 05/03/2016</t>
  </si>
  <si>
    <t>SUBMITTED ON:           06/03/2016</t>
  </si>
  <si>
    <t>SYSTEM REPORT FOR:06/03/2016</t>
  </si>
  <si>
    <t>SUBMITTED ON:         07/03/2016</t>
  </si>
  <si>
    <t>SYSTEM REPORT FOR:07/03/2016</t>
  </si>
  <si>
    <t>SUBMITTED ON:          08/03/2016</t>
  </si>
  <si>
    <t>SYSTEM REPORT FOR:08/03/2016</t>
  </si>
  <si>
    <t>SUBMITTED ON:           09/03/2016</t>
  </si>
  <si>
    <t>SYSTEM REPORT FOR:09/03/2016</t>
  </si>
  <si>
    <t>SUBMITTED ON:          10/03/2016</t>
  </si>
  <si>
    <t>SYSTEM REPORT FOR:10/03/2016</t>
  </si>
  <si>
    <t>SUBMITTED ON:          11/03/2016</t>
  </si>
  <si>
    <t>SYSTEM REPORT FOR: 11/03/2016</t>
  </si>
  <si>
    <t>SUBMITTED ON:           12/03/2016</t>
  </si>
  <si>
    <t>SYSTEM REPORT FOR: 12/03/2016</t>
  </si>
  <si>
    <t>SUBMITTED ON:           13/03/2016</t>
  </si>
  <si>
    <t>SYSTEM REPORT FOR:13/03/2016</t>
  </si>
  <si>
    <t>SUBMITTED ON:          14/03/2016</t>
  </si>
  <si>
    <t>SYSTEM REPORT FOR:14/03/2016</t>
  </si>
  <si>
    <t>SUBMITTED ON:          15/03/2016</t>
  </si>
  <si>
    <t xml:space="preserve">DISCO NAME:               AEDC      </t>
  </si>
  <si>
    <t>SYSTEM REPORT FOR:15/03/2016</t>
  </si>
  <si>
    <t>SUBMITTED ON:          16/02/2016</t>
  </si>
  <si>
    <t>SYSTEM REPORT FOR:16/03/2016</t>
  </si>
  <si>
    <t>SUBMITTED ON:          17/03/2016</t>
  </si>
  <si>
    <t>SYSTEM REPORT FOR:17/03/2016</t>
  </si>
  <si>
    <t>SUBMITTED ON:          18/03/2016</t>
  </si>
  <si>
    <t>SYSTEM REPORT FOR: 18/03/2016</t>
  </si>
  <si>
    <t xml:space="preserve">SUBMITTED ON:           19/03/2016 </t>
  </si>
  <si>
    <t>SYSTEM REPORT FOR:  19/03/2016</t>
  </si>
  <si>
    <t>SUBMITTED ON:            20/03/2016</t>
  </si>
  <si>
    <t>SYSTEM REPORT FOR:20/03/2016</t>
  </si>
  <si>
    <t>SUBMITTED ON:          21/03/2016</t>
  </si>
  <si>
    <t>SYSTEM REPORT FOR:22/03/2016</t>
  </si>
  <si>
    <t>SUBMITTED ON:         23/03/2016</t>
  </si>
  <si>
    <t>SYSTEM REPORT FOR:  23/03/2016</t>
  </si>
  <si>
    <t>SUBMITTED ON:            24/03/2016</t>
  </si>
  <si>
    <t>399..09</t>
  </si>
  <si>
    <t xml:space="preserve">DISCO NAME:                AEDC </t>
  </si>
  <si>
    <t>SYSTEM REPORT FOR:   24/03/2016</t>
  </si>
  <si>
    <t>SUBMITTED ON:             25/03/2016</t>
  </si>
  <si>
    <t>SYSTEM REPORT FOR:  25/03/2016</t>
  </si>
  <si>
    <t>SUBMITTED ON:            26/03/2016</t>
  </si>
  <si>
    <t>SYSTEM REPORT FOR:  26/03/2016</t>
  </si>
  <si>
    <t>SUBMITTED ON:            27/03/2016</t>
  </si>
  <si>
    <t xml:space="preserve">DISCO NAME:               AEDC </t>
  </si>
  <si>
    <t>SYSTEM REPORT FOR:  27/03/2016</t>
  </si>
  <si>
    <t>SUBMITTED ON:            28/03/2016</t>
  </si>
  <si>
    <t>SYSTEM REPORT FOR:  28/03/2016</t>
  </si>
  <si>
    <t>SUBMITTED ON:            29/03/2016</t>
  </si>
  <si>
    <t>SYSTEM REPORT FOR:29/03/2016</t>
  </si>
  <si>
    <t>SUBMITTED ON:          30/03/2016</t>
  </si>
  <si>
    <t>SYSTEM REPORT FOR:30/03/2016</t>
  </si>
  <si>
    <t>SUBMITTED ON:          31/03/2016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</si>
</sst>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₦&quot;#,##0_);\(&quot;₦&quot;#,##0\)"/>
    <numFmt numFmtId="165" formatCode="&quot;₦&quot;#,##0_);[Red]\(&quot;₦&quot;#,##0\)"/>
    <numFmt numFmtId="166" formatCode="&quot;₦&quot;#,##0.00_);\(&quot;₦&quot;#,##0.00\)"/>
    <numFmt numFmtId="167" formatCode="&quot;₦&quot;#,##0.00_);[Red]\(&quot;₦&quot;#,##0.00\)"/>
    <numFmt numFmtId="168" formatCode="_(&quot;₦&quot;* #,##0_);_(&quot;₦&quot;* \(#,##0\);_(&quot;₦&quot;* &quot;-&quot;_);_(@_)"/>
    <numFmt numFmtId="169" formatCode="_(&quot;₦&quot;* #,##0.00_);_(&quot;₦&quot;* \(#,##0.00\);_(&quot;₦&quot;* &quot;-&quot;??_);_(@_)"/>
    <numFmt numFmtId="170" formatCode="&quot;₦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learviewATT"/>
      <family val="2"/>
    </font>
    <font>
      <sz val="11"/>
      <name val="ClearviewATT"/>
      <family val="2"/>
    </font>
    <font>
      <b/>
      <sz val="11"/>
      <name val="ClearviewATT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16" borderId="1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15" fontId="2" fillId="33" borderId="13" xfId="0" applyNumberFormat="1" applyFont="1" applyFill="1" applyBorder="1" applyAlignment="1">
      <alignment horizontal="center" vertical="center" textRotation="255"/>
    </xf>
    <xf numFmtId="15" fontId="2" fillId="33" borderId="25" xfId="0" applyNumberFormat="1" applyFont="1" applyFill="1" applyBorder="1" applyAlignment="1">
      <alignment horizontal="center" vertical="center" textRotation="255"/>
    </xf>
    <xf numFmtId="15" fontId="2" fillId="33" borderId="26" xfId="0" applyNumberFormat="1" applyFont="1" applyFill="1" applyBorder="1" applyAlignment="1">
      <alignment horizontal="center" vertical="center" textRotation="25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4" sqref="N34"/>
    </sheetView>
  </sheetViews>
  <sheetFormatPr defaultColWidth="8.8515625" defaultRowHeight="15"/>
  <cols>
    <col min="1" max="1" width="8.8515625" style="0" customWidth="1"/>
    <col min="2" max="2" width="18.28125" style="0" customWidth="1"/>
    <col min="3" max="4" width="18.421875" style="0" customWidth="1"/>
    <col min="5" max="5" width="18.140625" style="0" customWidth="1"/>
    <col min="6" max="7" width="18.28125" style="0" customWidth="1"/>
  </cols>
  <sheetData>
    <row r="1" ht="15.75">
      <c r="B1" s="1" t="s">
        <v>34</v>
      </c>
    </row>
    <row r="2" ht="15.75">
      <c r="B2" s="1" t="s">
        <v>35</v>
      </c>
    </row>
    <row r="3" ht="15.75">
      <c r="B3" s="1" t="s">
        <v>36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5">
        <v>347.15</v>
      </c>
      <c r="E8" s="6">
        <v>476.4</v>
      </c>
      <c r="F8" s="7">
        <f>D8-E8</f>
        <v>-129.25</v>
      </c>
      <c r="G8" s="8">
        <f>ROUND((E8*0.8),2)</f>
        <v>381.12</v>
      </c>
    </row>
    <row r="9" spans="2:7" ht="15">
      <c r="B9" s="28"/>
      <c r="C9" s="9" t="s">
        <v>10</v>
      </c>
      <c r="D9" s="5">
        <v>347.15</v>
      </c>
      <c r="E9" s="10">
        <v>487.2</v>
      </c>
      <c r="F9" s="7">
        <f aca="true" t="shared" si="0" ref="F9:F31">D9-E9</f>
        <v>-140.05</v>
      </c>
      <c r="G9" s="8">
        <f aca="true" t="shared" si="1" ref="G9:G31">ROUND((E9*0.8),2)</f>
        <v>389.76</v>
      </c>
    </row>
    <row r="10" spans="2:7" ht="15">
      <c r="B10" s="28"/>
      <c r="C10" s="9" t="s">
        <v>11</v>
      </c>
      <c r="D10" s="5">
        <v>347.15</v>
      </c>
      <c r="E10" s="10">
        <v>505.1</v>
      </c>
      <c r="F10" s="7">
        <f t="shared" si="0"/>
        <v>-157.95000000000005</v>
      </c>
      <c r="G10" s="8">
        <f t="shared" si="1"/>
        <v>404.08</v>
      </c>
    </row>
    <row r="11" spans="2:7" ht="15">
      <c r="B11" s="28"/>
      <c r="C11" s="9" t="s">
        <v>12</v>
      </c>
      <c r="D11" s="5">
        <v>347.15</v>
      </c>
      <c r="E11" s="10">
        <v>495.3</v>
      </c>
      <c r="F11" s="7">
        <f t="shared" si="0"/>
        <v>-148.15000000000003</v>
      </c>
      <c r="G11" s="8">
        <f t="shared" si="1"/>
        <v>396.24</v>
      </c>
    </row>
    <row r="12" spans="2:7" ht="15">
      <c r="B12" s="28"/>
      <c r="C12" s="9" t="s">
        <v>13</v>
      </c>
      <c r="D12" s="5">
        <v>347.15</v>
      </c>
      <c r="E12" s="10">
        <v>500.1</v>
      </c>
      <c r="F12" s="7">
        <f t="shared" si="0"/>
        <v>-152.95000000000005</v>
      </c>
      <c r="G12" s="8">
        <f t="shared" si="1"/>
        <v>400.08</v>
      </c>
    </row>
    <row r="13" spans="2:7" ht="15">
      <c r="B13" s="28"/>
      <c r="C13" s="9" t="s">
        <v>14</v>
      </c>
      <c r="D13" s="5">
        <v>347.15</v>
      </c>
      <c r="E13" s="10">
        <v>494.9</v>
      </c>
      <c r="F13" s="7">
        <f t="shared" si="0"/>
        <v>-147.75</v>
      </c>
      <c r="G13" s="8">
        <f t="shared" si="1"/>
        <v>395.92</v>
      </c>
    </row>
    <row r="14" spans="2:7" ht="15">
      <c r="B14" s="28"/>
      <c r="C14" s="9" t="s">
        <v>15</v>
      </c>
      <c r="D14" s="5">
        <v>347.15</v>
      </c>
      <c r="E14" s="10">
        <v>489.3</v>
      </c>
      <c r="F14" s="7">
        <f t="shared" si="0"/>
        <v>-142.15000000000003</v>
      </c>
      <c r="G14" s="8">
        <f t="shared" si="1"/>
        <v>391.44</v>
      </c>
    </row>
    <row r="15" spans="2:7" ht="15">
      <c r="B15" s="28"/>
      <c r="C15" s="9" t="s">
        <v>16</v>
      </c>
      <c r="D15" s="5">
        <v>347.15</v>
      </c>
      <c r="E15" s="10">
        <v>504.3</v>
      </c>
      <c r="F15" s="7">
        <f t="shared" si="0"/>
        <v>-157.15000000000003</v>
      </c>
      <c r="G15" s="8">
        <f t="shared" si="1"/>
        <v>403.44</v>
      </c>
    </row>
    <row r="16" spans="2:7" ht="15">
      <c r="B16" s="28"/>
      <c r="C16" s="9" t="s">
        <v>17</v>
      </c>
      <c r="D16" s="5">
        <v>347.15</v>
      </c>
      <c r="E16" s="10">
        <v>472</v>
      </c>
      <c r="F16" s="7">
        <f t="shared" si="0"/>
        <v>-124.85000000000002</v>
      </c>
      <c r="G16" s="8">
        <f t="shared" si="1"/>
        <v>377.6</v>
      </c>
    </row>
    <row r="17" spans="2:7" ht="15">
      <c r="B17" s="28"/>
      <c r="C17" s="9" t="s">
        <v>18</v>
      </c>
      <c r="D17" s="5">
        <v>347.15</v>
      </c>
      <c r="E17" s="10">
        <v>471.7</v>
      </c>
      <c r="F17" s="7">
        <f t="shared" si="0"/>
        <v>-124.55000000000001</v>
      </c>
      <c r="G17" s="8">
        <f t="shared" si="1"/>
        <v>377.36</v>
      </c>
    </row>
    <row r="18" spans="2:7" ht="15">
      <c r="B18" s="28"/>
      <c r="C18" s="9" t="s">
        <v>19</v>
      </c>
      <c r="D18" s="5">
        <v>317.15</v>
      </c>
      <c r="E18" s="10">
        <v>514.8</v>
      </c>
      <c r="F18" s="7">
        <f t="shared" si="0"/>
        <v>-197.64999999999998</v>
      </c>
      <c r="G18" s="8">
        <f t="shared" si="1"/>
        <v>411.84</v>
      </c>
    </row>
    <row r="19" spans="2:7" ht="15">
      <c r="B19" s="28"/>
      <c r="C19" s="9" t="s">
        <v>20</v>
      </c>
      <c r="D19" s="5">
        <v>317.15</v>
      </c>
      <c r="E19" s="10">
        <v>558.9</v>
      </c>
      <c r="F19" s="7">
        <f t="shared" si="0"/>
        <v>-241.75</v>
      </c>
      <c r="G19" s="8">
        <v>399.56</v>
      </c>
    </row>
    <row r="20" spans="2:7" ht="15">
      <c r="B20" s="28"/>
      <c r="C20" s="9" t="s">
        <v>21</v>
      </c>
      <c r="D20" s="5">
        <v>317.15</v>
      </c>
      <c r="E20" s="10">
        <v>548.4</v>
      </c>
      <c r="F20" s="7">
        <f t="shared" si="0"/>
        <v>-231.25</v>
      </c>
      <c r="G20" s="8">
        <f t="shared" si="1"/>
        <v>438.72</v>
      </c>
    </row>
    <row r="21" spans="2:7" ht="15">
      <c r="B21" s="28"/>
      <c r="C21" s="9" t="s">
        <v>22</v>
      </c>
      <c r="D21" s="5">
        <v>317.15</v>
      </c>
      <c r="E21" s="10">
        <v>469.2</v>
      </c>
      <c r="F21" s="7">
        <f t="shared" si="0"/>
        <v>-152.05</v>
      </c>
      <c r="G21" s="8">
        <f t="shared" si="1"/>
        <v>375.36</v>
      </c>
    </row>
    <row r="22" spans="2:7" ht="15">
      <c r="B22" s="28"/>
      <c r="C22" s="9" t="s">
        <v>23</v>
      </c>
      <c r="D22" s="5">
        <v>370.87</v>
      </c>
      <c r="E22" s="10">
        <v>543.1</v>
      </c>
      <c r="F22" s="7">
        <f t="shared" si="0"/>
        <v>-172.23000000000002</v>
      </c>
      <c r="G22" s="8">
        <f t="shared" si="1"/>
        <v>434.48</v>
      </c>
    </row>
    <row r="23" spans="2:7" ht="15">
      <c r="B23" s="28"/>
      <c r="C23" s="9" t="s">
        <v>24</v>
      </c>
      <c r="D23" s="5">
        <v>370.87</v>
      </c>
      <c r="E23" s="10">
        <v>522.4</v>
      </c>
      <c r="F23" s="7">
        <f t="shared" si="0"/>
        <v>-151.52999999999997</v>
      </c>
      <c r="G23" s="8">
        <f t="shared" si="1"/>
        <v>417.92</v>
      </c>
    </row>
    <row r="24" spans="2:7" ht="15">
      <c r="B24" s="28"/>
      <c r="C24" s="9" t="s">
        <v>25</v>
      </c>
      <c r="D24" s="5">
        <v>370.87</v>
      </c>
      <c r="E24" s="10">
        <v>547.1</v>
      </c>
      <c r="F24" s="7">
        <f t="shared" si="0"/>
        <v>-176.23000000000002</v>
      </c>
      <c r="G24" s="8">
        <f t="shared" si="1"/>
        <v>437.68</v>
      </c>
    </row>
    <row r="25" spans="2:7" ht="15">
      <c r="B25" s="28"/>
      <c r="C25" s="9" t="s">
        <v>26</v>
      </c>
      <c r="D25" s="5">
        <v>370.87</v>
      </c>
      <c r="E25" s="10">
        <v>543.9</v>
      </c>
      <c r="F25" s="7">
        <f t="shared" si="0"/>
        <v>-173.02999999999997</v>
      </c>
      <c r="G25" s="8">
        <f t="shared" si="1"/>
        <v>435.12</v>
      </c>
    </row>
    <row r="26" spans="2:7" ht="15">
      <c r="B26" s="28"/>
      <c r="C26" s="9" t="s">
        <v>27</v>
      </c>
      <c r="D26" s="5">
        <v>370.87</v>
      </c>
      <c r="E26" s="10">
        <v>556.5</v>
      </c>
      <c r="F26" s="7">
        <f t="shared" si="0"/>
        <v>-185.63</v>
      </c>
      <c r="G26" s="8">
        <v>352.22</v>
      </c>
    </row>
    <row r="27" spans="2:7" ht="15">
      <c r="B27" s="28"/>
      <c r="C27" s="9" t="s">
        <v>28</v>
      </c>
      <c r="D27" s="5">
        <v>370.87</v>
      </c>
      <c r="E27" s="10">
        <v>538.1</v>
      </c>
      <c r="F27" s="7">
        <f t="shared" si="0"/>
        <v>-167.23000000000002</v>
      </c>
      <c r="G27" s="8">
        <v>415.55</v>
      </c>
    </row>
    <row r="28" spans="2:7" ht="15">
      <c r="B28" s="28"/>
      <c r="C28" s="9" t="s">
        <v>29</v>
      </c>
      <c r="D28" s="5">
        <v>370.87</v>
      </c>
      <c r="E28" s="10">
        <v>516.8</v>
      </c>
      <c r="F28" s="7">
        <f t="shared" si="0"/>
        <v>-145.92999999999995</v>
      </c>
      <c r="G28" s="8">
        <f t="shared" si="1"/>
        <v>413.44</v>
      </c>
    </row>
    <row r="29" spans="2:7" ht="15">
      <c r="B29" s="28"/>
      <c r="C29" s="9" t="s">
        <v>30</v>
      </c>
      <c r="D29" s="5">
        <v>370.87</v>
      </c>
      <c r="E29" s="10">
        <v>483</v>
      </c>
      <c r="F29" s="7">
        <f t="shared" si="0"/>
        <v>-112.13</v>
      </c>
      <c r="G29" s="8">
        <v>356.34</v>
      </c>
    </row>
    <row r="30" spans="2:7" ht="15">
      <c r="B30" s="28"/>
      <c r="C30" s="9" t="s">
        <v>31</v>
      </c>
      <c r="D30" s="5">
        <v>370.87</v>
      </c>
      <c r="E30" s="10">
        <v>494.9</v>
      </c>
      <c r="F30" s="7">
        <f t="shared" si="0"/>
        <v>-124.02999999999997</v>
      </c>
      <c r="G30" s="8">
        <f t="shared" si="1"/>
        <v>395.92</v>
      </c>
    </row>
    <row r="31" spans="2:7" ht="15.75" thickBot="1">
      <c r="B31" s="29"/>
      <c r="C31" s="11" t="s">
        <v>32</v>
      </c>
      <c r="D31" s="5">
        <v>370.87</v>
      </c>
      <c r="E31" s="12">
        <v>491.3</v>
      </c>
      <c r="F31" s="7">
        <f t="shared" si="0"/>
        <v>-120.43</v>
      </c>
      <c r="G31" s="8">
        <f t="shared" si="1"/>
        <v>393.04</v>
      </c>
    </row>
    <row r="32" spans="2:7" ht="15.75" thickBot="1">
      <c r="B32" s="13" t="s">
        <v>33</v>
      </c>
      <c r="C32" s="14"/>
      <c r="D32" s="15">
        <f>AVERAGE(D8:D31)</f>
        <v>352.0333333333333</v>
      </c>
      <c r="E32" s="15">
        <f>AVERAGE(E8:E31)</f>
        <v>509.3624999999999</v>
      </c>
      <c r="F32" s="15">
        <f>AVERAGE(F8:F31)</f>
        <v>-157.32916666666668</v>
      </c>
      <c r="G32" s="15">
        <f>AVERAGE(G8:G31)</f>
        <v>399.7595833333334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J22" sqref="J22"/>
    </sheetView>
  </sheetViews>
  <sheetFormatPr defaultColWidth="8.8515625" defaultRowHeight="15"/>
  <cols>
    <col min="1" max="1" width="8.8515625" style="0" customWidth="1"/>
    <col min="2" max="2" width="18.140625" style="0" customWidth="1"/>
    <col min="3" max="3" width="18.421875" style="0" customWidth="1"/>
    <col min="4" max="6" width="18.28125" style="0" customWidth="1"/>
    <col min="7" max="7" width="18.140625" style="0" customWidth="1"/>
  </cols>
  <sheetData>
    <row r="1" ht="15.75">
      <c r="B1" s="1" t="s">
        <v>34</v>
      </c>
    </row>
    <row r="2" ht="15.75">
      <c r="B2" s="1" t="s">
        <v>54</v>
      </c>
    </row>
    <row r="3" ht="15.75">
      <c r="B3" s="1" t="s">
        <v>55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20">
        <v>245.8</v>
      </c>
      <c r="E8" s="6">
        <v>369.9</v>
      </c>
      <c r="F8" s="7">
        <f>D8-E8</f>
        <v>-124.09999999999997</v>
      </c>
      <c r="G8" s="21">
        <f aca="true" t="shared" si="0" ref="G8:G13">ROUND((E8*1.07),2)</f>
        <v>395.79</v>
      </c>
    </row>
    <row r="9" spans="2:7" ht="15">
      <c r="B9" s="28"/>
      <c r="C9" s="9" t="s">
        <v>10</v>
      </c>
      <c r="D9" s="20">
        <v>514.98</v>
      </c>
      <c r="E9" s="10">
        <v>372.3</v>
      </c>
      <c r="F9" s="7">
        <f aca="true" t="shared" si="1" ref="F9:F31">D9-E9</f>
        <v>142.68</v>
      </c>
      <c r="G9" s="21">
        <f t="shared" si="0"/>
        <v>398.36</v>
      </c>
    </row>
    <row r="10" spans="2:7" ht="15">
      <c r="B10" s="28"/>
      <c r="C10" s="9" t="s">
        <v>11</v>
      </c>
      <c r="D10" s="20">
        <v>514.98</v>
      </c>
      <c r="E10" s="10">
        <v>379.6</v>
      </c>
      <c r="F10" s="7">
        <f t="shared" si="1"/>
        <v>135.38</v>
      </c>
      <c r="G10" s="21">
        <f t="shared" si="0"/>
        <v>406.17</v>
      </c>
    </row>
    <row r="11" spans="2:7" ht="15">
      <c r="B11" s="28"/>
      <c r="C11" s="9" t="s">
        <v>12</v>
      </c>
      <c r="D11" s="20">
        <v>514.98</v>
      </c>
      <c r="E11" s="10">
        <v>371.6</v>
      </c>
      <c r="F11" s="7">
        <f t="shared" si="1"/>
        <v>143.38</v>
      </c>
      <c r="G11" s="21">
        <f t="shared" si="0"/>
        <v>397.61</v>
      </c>
    </row>
    <row r="12" spans="2:7" ht="15">
      <c r="B12" s="28"/>
      <c r="C12" s="9" t="s">
        <v>13</v>
      </c>
      <c r="D12" s="20">
        <v>514.98</v>
      </c>
      <c r="E12" s="10">
        <v>335.7</v>
      </c>
      <c r="F12" s="7">
        <f t="shared" si="1"/>
        <v>179.28000000000003</v>
      </c>
      <c r="G12" s="21">
        <f t="shared" si="0"/>
        <v>359.2</v>
      </c>
    </row>
    <row r="13" spans="2:7" ht="15">
      <c r="B13" s="28"/>
      <c r="C13" s="9" t="s">
        <v>14</v>
      </c>
      <c r="D13" s="20">
        <v>514.98</v>
      </c>
      <c r="E13" s="10">
        <v>412.7</v>
      </c>
      <c r="F13" s="7">
        <f t="shared" si="1"/>
        <v>102.28000000000003</v>
      </c>
      <c r="G13" s="21">
        <f t="shared" si="0"/>
        <v>441.59</v>
      </c>
    </row>
    <row r="14" spans="2:7" ht="15">
      <c r="B14" s="28"/>
      <c r="C14" s="9" t="s">
        <v>15</v>
      </c>
      <c r="D14" s="20">
        <v>514.98</v>
      </c>
      <c r="E14" s="10">
        <v>446.3</v>
      </c>
      <c r="F14" s="7">
        <f t="shared" si="1"/>
        <v>68.68</v>
      </c>
      <c r="G14" s="21">
        <f aca="true" t="shared" si="2" ref="G14:G31">ROUND((E14*1.05),2)</f>
        <v>468.62</v>
      </c>
    </row>
    <row r="15" spans="2:7" ht="15">
      <c r="B15" s="28"/>
      <c r="C15" s="9" t="s">
        <v>16</v>
      </c>
      <c r="D15" s="20">
        <v>327.59</v>
      </c>
      <c r="E15" s="10">
        <v>421.4</v>
      </c>
      <c r="F15" s="7">
        <f t="shared" si="1"/>
        <v>-93.81</v>
      </c>
      <c r="G15" s="21">
        <f t="shared" si="2"/>
        <v>442.47</v>
      </c>
    </row>
    <row r="16" spans="2:7" ht="15">
      <c r="B16" s="28"/>
      <c r="C16" s="9" t="s">
        <v>17</v>
      </c>
      <c r="D16" s="20">
        <v>327.59</v>
      </c>
      <c r="E16" s="10">
        <v>408.2</v>
      </c>
      <c r="F16" s="7">
        <f t="shared" si="1"/>
        <v>-80.61000000000001</v>
      </c>
      <c r="G16" s="21">
        <f t="shared" si="2"/>
        <v>428.61</v>
      </c>
    </row>
    <row r="17" spans="2:7" ht="15">
      <c r="B17" s="28"/>
      <c r="C17" s="9" t="s">
        <v>18</v>
      </c>
      <c r="D17" s="20">
        <v>181.77</v>
      </c>
      <c r="E17" s="10">
        <v>441.2</v>
      </c>
      <c r="F17" s="7">
        <f t="shared" si="1"/>
        <v>-259.42999999999995</v>
      </c>
      <c r="G17" s="21">
        <f t="shared" si="2"/>
        <v>463.26</v>
      </c>
    </row>
    <row r="18" spans="2:7" ht="15">
      <c r="B18" s="28"/>
      <c r="C18" s="9" t="s">
        <v>19</v>
      </c>
      <c r="D18" s="20">
        <v>181.77</v>
      </c>
      <c r="E18" s="10">
        <v>369.5</v>
      </c>
      <c r="F18" s="7">
        <f t="shared" si="1"/>
        <v>-187.73</v>
      </c>
      <c r="G18" s="21">
        <f t="shared" si="2"/>
        <v>387.98</v>
      </c>
    </row>
    <row r="19" spans="2:7" ht="15">
      <c r="B19" s="28"/>
      <c r="C19" s="9" t="s">
        <v>20</v>
      </c>
      <c r="D19" s="20">
        <v>181.77</v>
      </c>
      <c r="E19" s="10">
        <v>388.7</v>
      </c>
      <c r="F19" s="7">
        <f t="shared" si="1"/>
        <v>-206.92999999999998</v>
      </c>
      <c r="G19" s="21">
        <f t="shared" si="2"/>
        <v>408.14</v>
      </c>
    </row>
    <row r="20" spans="2:7" ht="15">
      <c r="B20" s="28"/>
      <c r="C20" s="9" t="s">
        <v>21</v>
      </c>
      <c r="D20" s="20">
        <v>181.77</v>
      </c>
      <c r="E20" s="10">
        <v>408.7</v>
      </c>
      <c r="F20" s="7">
        <f t="shared" si="1"/>
        <v>-226.92999999999998</v>
      </c>
      <c r="G20" s="21">
        <f t="shared" si="2"/>
        <v>429.14</v>
      </c>
    </row>
    <row r="21" spans="2:7" ht="15">
      <c r="B21" s="28"/>
      <c r="C21" s="9" t="s">
        <v>22</v>
      </c>
      <c r="D21" s="20">
        <v>131.77</v>
      </c>
      <c r="E21" s="10">
        <v>338.3</v>
      </c>
      <c r="F21" s="7">
        <f t="shared" si="1"/>
        <v>-206.53</v>
      </c>
      <c r="G21" s="21">
        <f t="shared" si="2"/>
        <v>355.22</v>
      </c>
    </row>
    <row r="22" spans="2:7" ht="15">
      <c r="B22" s="28"/>
      <c r="C22" s="9" t="s">
        <v>23</v>
      </c>
      <c r="D22" s="20">
        <v>131.77</v>
      </c>
      <c r="E22" s="10">
        <v>337.3</v>
      </c>
      <c r="F22" s="7">
        <f t="shared" si="1"/>
        <v>-205.53</v>
      </c>
      <c r="G22" s="21">
        <f t="shared" si="2"/>
        <v>354.17</v>
      </c>
    </row>
    <row r="23" spans="2:7" ht="15">
      <c r="B23" s="28"/>
      <c r="C23" s="9" t="s">
        <v>24</v>
      </c>
      <c r="D23" s="20">
        <v>131.77</v>
      </c>
      <c r="E23" s="10">
        <v>353.6</v>
      </c>
      <c r="F23" s="7">
        <f t="shared" si="1"/>
        <v>-221.83</v>
      </c>
      <c r="G23" s="21">
        <f t="shared" si="2"/>
        <v>371.28</v>
      </c>
    </row>
    <row r="24" spans="2:7" ht="15">
      <c r="B24" s="28"/>
      <c r="C24" s="9" t="s">
        <v>25</v>
      </c>
      <c r="D24" s="20">
        <v>131.77</v>
      </c>
      <c r="E24" s="10">
        <v>325.4</v>
      </c>
      <c r="F24" s="7">
        <f t="shared" si="1"/>
        <v>-193.62999999999997</v>
      </c>
      <c r="G24" s="21">
        <f t="shared" si="2"/>
        <v>341.67</v>
      </c>
    </row>
    <row r="25" spans="2:7" ht="15">
      <c r="B25" s="28"/>
      <c r="C25" s="9" t="s">
        <v>26</v>
      </c>
      <c r="D25" s="20">
        <v>131.77</v>
      </c>
      <c r="E25" s="10">
        <v>383.4</v>
      </c>
      <c r="F25" s="7">
        <f t="shared" si="1"/>
        <v>-251.62999999999997</v>
      </c>
      <c r="G25" s="21">
        <f t="shared" si="2"/>
        <v>402.57</v>
      </c>
    </row>
    <row r="26" spans="2:7" ht="15">
      <c r="B26" s="28"/>
      <c r="C26" s="9" t="s">
        <v>27</v>
      </c>
      <c r="D26" s="20">
        <v>131.77</v>
      </c>
      <c r="E26" s="10">
        <v>393</v>
      </c>
      <c r="F26" s="7">
        <f t="shared" si="1"/>
        <v>-261.23</v>
      </c>
      <c r="G26" s="21">
        <f t="shared" si="2"/>
        <v>412.65</v>
      </c>
    </row>
    <row r="27" spans="2:7" ht="15">
      <c r="B27" s="28"/>
      <c r="C27" s="9" t="s">
        <v>28</v>
      </c>
      <c r="D27" s="20">
        <v>131.77</v>
      </c>
      <c r="E27" s="10">
        <v>373.4</v>
      </c>
      <c r="F27" s="7">
        <f t="shared" si="1"/>
        <v>-241.62999999999997</v>
      </c>
      <c r="G27" s="21">
        <f t="shared" si="2"/>
        <v>392.07</v>
      </c>
    </row>
    <row r="28" spans="2:7" ht="15">
      <c r="B28" s="28"/>
      <c r="C28" s="9" t="s">
        <v>29</v>
      </c>
      <c r="D28" s="20">
        <v>131.77</v>
      </c>
      <c r="E28" s="10">
        <v>376.9</v>
      </c>
      <c r="F28" s="7">
        <f t="shared" si="1"/>
        <v>-245.12999999999997</v>
      </c>
      <c r="G28" s="21">
        <f t="shared" si="2"/>
        <v>395.75</v>
      </c>
    </row>
    <row r="29" spans="2:7" ht="15">
      <c r="B29" s="28"/>
      <c r="C29" s="9" t="s">
        <v>30</v>
      </c>
      <c r="D29" s="20">
        <v>131.77</v>
      </c>
      <c r="E29" s="10">
        <v>367.3</v>
      </c>
      <c r="F29" s="7">
        <f t="shared" si="1"/>
        <v>-235.53</v>
      </c>
      <c r="G29" s="21">
        <f t="shared" si="2"/>
        <v>385.67</v>
      </c>
    </row>
    <row r="30" spans="2:7" ht="15">
      <c r="B30" s="28"/>
      <c r="C30" s="9" t="s">
        <v>31</v>
      </c>
      <c r="D30" s="20">
        <v>131.77</v>
      </c>
      <c r="E30" s="10">
        <v>358.5</v>
      </c>
      <c r="F30" s="7">
        <f t="shared" si="1"/>
        <v>-226.73</v>
      </c>
      <c r="G30" s="21">
        <f t="shared" si="2"/>
        <v>376.43</v>
      </c>
    </row>
    <row r="31" spans="2:7" ht="15.75" thickBot="1">
      <c r="B31" s="29"/>
      <c r="C31" s="11" t="s">
        <v>32</v>
      </c>
      <c r="D31" s="20">
        <v>131.77</v>
      </c>
      <c r="E31" s="12">
        <v>359.1</v>
      </c>
      <c r="F31" s="7">
        <f t="shared" si="1"/>
        <v>-227.33</v>
      </c>
      <c r="G31" s="21">
        <f t="shared" si="2"/>
        <v>377.06</v>
      </c>
    </row>
    <row r="32" spans="2:7" ht="15.75" thickBot="1">
      <c r="B32" s="13" t="s">
        <v>33</v>
      </c>
      <c r="C32" s="14"/>
      <c r="D32" s="15">
        <f>AVERAGE(D8:D31)</f>
        <v>256.97541666666694</v>
      </c>
      <c r="E32" s="15">
        <f>AVERAGE(E8:E31)</f>
        <v>378.83333333333326</v>
      </c>
      <c r="F32" s="15">
        <f>AVERAGE(F8:F31)</f>
        <v>-121.85791666666664</v>
      </c>
      <c r="G32" s="15">
        <f>AVERAGE(G8:G31)</f>
        <v>399.645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0">
      <selection activeCell="M12" sqref="M12"/>
    </sheetView>
  </sheetViews>
  <sheetFormatPr defaultColWidth="8.8515625" defaultRowHeight="15"/>
  <cols>
    <col min="1" max="1" width="8.8515625" style="0" customWidth="1"/>
    <col min="2" max="4" width="18.140625" style="0" customWidth="1"/>
    <col min="5" max="5" width="18.28125" style="0" customWidth="1"/>
    <col min="6" max="6" width="18.421875" style="0" customWidth="1"/>
    <col min="7" max="7" width="18.140625" style="0" customWidth="1"/>
  </cols>
  <sheetData>
    <row r="1" ht="15.75">
      <c r="B1" s="1" t="s">
        <v>37</v>
      </c>
    </row>
    <row r="2" ht="15.75">
      <c r="B2" s="1" t="s">
        <v>56</v>
      </c>
    </row>
    <row r="3" ht="15.75">
      <c r="B3" s="1" t="s">
        <v>57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5">
        <v>190.53</v>
      </c>
      <c r="E8" s="6">
        <v>379.5</v>
      </c>
      <c r="F8" s="7">
        <f>D8-E8</f>
        <v>-188.97</v>
      </c>
      <c r="G8" s="21">
        <f>ROUND((E8*1.5),2)</f>
        <v>569.25</v>
      </c>
    </row>
    <row r="9" spans="2:7" ht="15">
      <c r="B9" s="28"/>
      <c r="C9" s="9" t="s">
        <v>10</v>
      </c>
      <c r="D9" s="5">
        <v>190.53</v>
      </c>
      <c r="E9" s="10">
        <v>381.2</v>
      </c>
      <c r="F9" s="7">
        <f aca="true" t="shared" si="0" ref="F9:F31">D9-E9</f>
        <v>-190.67</v>
      </c>
      <c r="G9" s="21">
        <f aca="true" t="shared" si="1" ref="G9:G20">ROUND((E9*1.5),2)</f>
        <v>571.8</v>
      </c>
    </row>
    <row r="10" spans="2:7" ht="15">
      <c r="B10" s="28"/>
      <c r="C10" s="9" t="s">
        <v>11</v>
      </c>
      <c r="D10" s="5">
        <v>190.53</v>
      </c>
      <c r="E10" s="10">
        <v>392</v>
      </c>
      <c r="F10" s="7">
        <f t="shared" si="0"/>
        <v>-201.47</v>
      </c>
      <c r="G10" s="21">
        <f t="shared" si="1"/>
        <v>588</v>
      </c>
    </row>
    <row r="11" spans="2:7" ht="15">
      <c r="B11" s="28"/>
      <c r="C11" s="9" t="s">
        <v>12</v>
      </c>
      <c r="D11" s="5">
        <v>190.53</v>
      </c>
      <c r="E11" s="10">
        <v>364.4</v>
      </c>
      <c r="F11" s="7">
        <f t="shared" si="0"/>
        <v>-173.86999999999998</v>
      </c>
      <c r="G11" s="21">
        <f t="shared" si="1"/>
        <v>546.6</v>
      </c>
    </row>
    <row r="12" spans="2:7" ht="15">
      <c r="B12" s="28"/>
      <c r="C12" s="9" t="s">
        <v>13</v>
      </c>
      <c r="D12" s="5">
        <v>190.53</v>
      </c>
      <c r="E12" s="10">
        <v>374.7</v>
      </c>
      <c r="F12" s="7">
        <f t="shared" si="0"/>
        <v>-184.17</v>
      </c>
      <c r="G12" s="21">
        <f t="shared" si="1"/>
        <v>562.05</v>
      </c>
    </row>
    <row r="13" spans="2:7" ht="15">
      <c r="B13" s="28"/>
      <c r="C13" s="9" t="s">
        <v>14</v>
      </c>
      <c r="D13" s="5">
        <v>190.53</v>
      </c>
      <c r="E13" s="10">
        <v>368.8</v>
      </c>
      <c r="F13" s="7">
        <f t="shared" si="0"/>
        <v>-178.27</v>
      </c>
      <c r="G13" s="21">
        <f t="shared" si="1"/>
        <v>553.2</v>
      </c>
    </row>
    <row r="14" spans="2:7" ht="15">
      <c r="B14" s="28"/>
      <c r="C14" s="9" t="s">
        <v>15</v>
      </c>
      <c r="D14" s="5">
        <v>190.53</v>
      </c>
      <c r="E14" s="10">
        <v>337.4</v>
      </c>
      <c r="F14" s="7">
        <f t="shared" si="0"/>
        <v>-146.86999999999998</v>
      </c>
      <c r="G14" s="21">
        <f t="shared" si="1"/>
        <v>506.1</v>
      </c>
    </row>
    <row r="15" spans="2:7" ht="15">
      <c r="B15" s="28"/>
      <c r="C15" s="9" t="s">
        <v>16</v>
      </c>
      <c r="D15" s="5">
        <v>190.53</v>
      </c>
      <c r="E15" s="10">
        <v>327.8</v>
      </c>
      <c r="F15" s="7">
        <f t="shared" si="0"/>
        <v>-137.27</v>
      </c>
      <c r="G15" s="21">
        <f t="shared" si="1"/>
        <v>491.7</v>
      </c>
    </row>
    <row r="16" spans="2:7" ht="15">
      <c r="B16" s="28"/>
      <c r="C16" s="9" t="s">
        <v>17</v>
      </c>
      <c r="D16" s="5">
        <v>140.53</v>
      </c>
      <c r="E16" s="10">
        <v>370.7</v>
      </c>
      <c r="F16" s="7">
        <f t="shared" si="0"/>
        <v>-230.17</v>
      </c>
      <c r="G16" s="21">
        <f t="shared" si="1"/>
        <v>556.05</v>
      </c>
    </row>
    <row r="17" spans="2:7" ht="15">
      <c r="B17" s="28"/>
      <c r="C17" s="9" t="s">
        <v>18</v>
      </c>
      <c r="D17" s="5">
        <v>140.53</v>
      </c>
      <c r="E17" s="10">
        <v>413.9</v>
      </c>
      <c r="F17" s="7">
        <f t="shared" si="0"/>
        <v>-273.37</v>
      </c>
      <c r="G17" s="21">
        <f t="shared" si="1"/>
        <v>620.85</v>
      </c>
    </row>
    <row r="18" spans="2:7" ht="15">
      <c r="B18" s="28"/>
      <c r="C18" s="9" t="s">
        <v>19</v>
      </c>
      <c r="D18" s="5">
        <v>140.53</v>
      </c>
      <c r="E18" s="10">
        <v>350.1</v>
      </c>
      <c r="F18" s="7">
        <f t="shared" si="0"/>
        <v>-209.57000000000002</v>
      </c>
      <c r="G18" s="21">
        <f t="shared" si="1"/>
        <v>525.15</v>
      </c>
    </row>
    <row r="19" spans="2:7" ht="15">
      <c r="B19" s="28"/>
      <c r="C19" s="9" t="s">
        <v>20</v>
      </c>
      <c r="D19" s="5">
        <v>140.53</v>
      </c>
      <c r="E19" s="10">
        <v>359.8</v>
      </c>
      <c r="F19" s="7">
        <f t="shared" si="0"/>
        <v>-219.27</v>
      </c>
      <c r="G19" s="21">
        <f t="shared" si="1"/>
        <v>539.7</v>
      </c>
    </row>
    <row r="20" spans="2:7" ht="15">
      <c r="B20" s="28"/>
      <c r="C20" s="9" t="s">
        <v>21</v>
      </c>
      <c r="D20" s="5">
        <v>140.53</v>
      </c>
      <c r="E20" s="10">
        <v>332.9</v>
      </c>
      <c r="F20" s="7">
        <f t="shared" si="0"/>
        <v>-192.36999999999998</v>
      </c>
      <c r="G20" s="21">
        <f t="shared" si="1"/>
        <v>499.35</v>
      </c>
    </row>
    <row r="21" spans="2:7" ht="15">
      <c r="B21" s="28"/>
      <c r="C21" s="9" t="s">
        <v>22</v>
      </c>
      <c r="D21" s="5">
        <v>140.53</v>
      </c>
      <c r="E21" s="10">
        <v>340.4</v>
      </c>
      <c r="F21" s="7">
        <f t="shared" si="0"/>
        <v>-199.86999999999998</v>
      </c>
      <c r="G21" s="21">
        <f aca="true" t="shared" si="2" ref="G21:G31">ROUND((E21*1.4),2)</f>
        <v>476.56</v>
      </c>
    </row>
    <row r="22" spans="2:7" ht="15">
      <c r="B22" s="28"/>
      <c r="C22" s="9" t="s">
        <v>23</v>
      </c>
      <c r="D22" s="5">
        <v>140.53</v>
      </c>
      <c r="E22" s="10">
        <v>340.5</v>
      </c>
      <c r="F22" s="7">
        <f t="shared" si="0"/>
        <v>-199.97</v>
      </c>
      <c r="G22" s="21">
        <f t="shared" si="2"/>
        <v>476.7</v>
      </c>
    </row>
    <row r="23" spans="2:7" ht="15">
      <c r="B23" s="28"/>
      <c r="C23" s="9" t="s">
        <v>24</v>
      </c>
      <c r="D23" s="5">
        <v>140.53</v>
      </c>
      <c r="E23" s="10">
        <v>321.5</v>
      </c>
      <c r="F23" s="7">
        <f t="shared" si="0"/>
        <v>-180.97</v>
      </c>
      <c r="G23" s="21">
        <f t="shared" si="2"/>
        <v>450.1</v>
      </c>
    </row>
    <row r="24" spans="2:7" ht="15">
      <c r="B24" s="28"/>
      <c r="C24" s="9" t="s">
        <v>25</v>
      </c>
      <c r="D24" s="5">
        <v>140.53</v>
      </c>
      <c r="E24" s="10">
        <v>272</v>
      </c>
      <c r="F24" s="7">
        <f t="shared" si="0"/>
        <v>-131.47</v>
      </c>
      <c r="G24" s="21">
        <f t="shared" si="2"/>
        <v>380.8</v>
      </c>
    </row>
    <row r="25" spans="2:7" ht="15">
      <c r="B25" s="28"/>
      <c r="C25" s="9" t="s">
        <v>26</v>
      </c>
      <c r="D25" s="5">
        <v>140.53</v>
      </c>
      <c r="E25" s="10">
        <v>262.6</v>
      </c>
      <c r="F25" s="7">
        <f t="shared" si="0"/>
        <v>-122.07000000000002</v>
      </c>
      <c r="G25" s="21">
        <f t="shared" si="2"/>
        <v>367.64</v>
      </c>
    </row>
    <row r="26" spans="2:7" ht="15">
      <c r="B26" s="28"/>
      <c r="C26" s="9" t="s">
        <v>27</v>
      </c>
      <c r="D26" s="5">
        <v>140.53</v>
      </c>
      <c r="E26" s="10">
        <v>4.3</v>
      </c>
      <c r="F26" s="7">
        <f t="shared" si="0"/>
        <v>136.23</v>
      </c>
      <c r="G26" s="21">
        <f t="shared" si="2"/>
        <v>6.02</v>
      </c>
    </row>
    <row r="27" spans="2:7" ht="15">
      <c r="B27" s="28"/>
      <c r="C27" s="9" t="s">
        <v>28</v>
      </c>
      <c r="D27" s="5">
        <v>140.53</v>
      </c>
      <c r="E27" s="10">
        <v>3.6</v>
      </c>
      <c r="F27" s="7">
        <f t="shared" si="0"/>
        <v>136.93</v>
      </c>
      <c r="G27" s="21">
        <f t="shared" si="2"/>
        <v>5.04</v>
      </c>
    </row>
    <row r="28" spans="2:7" ht="15">
      <c r="B28" s="28"/>
      <c r="C28" s="9" t="s">
        <v>29</v>
      </c>
      <c r="D28" s="5">
        <v>140.53</v>
      </c>
      <c r="E28" s="10">
        <v>20.3</v>
      </c>
      <c r="F28" s="7">
        <f t="shared" si="0"/>
        <v>120.23</v>
      </c>
      <c r="G28" s="21">
        <f t="shared" si="2"/>
        <v>28.42</v>
      </c>
    </row>
    <row r="29" spans="2:7" ht="15">
      <c r="B29" s="28"/>
      <c r="C29" s="9" t="s">
        <v>30</v>
      </c>
      <c r="D29" s="5">
        <v>140.53</v>
      </c>
      <c r="E29" s="10">
        <v>24.4</v>
      </c>
      <c r="F29" s="7">
        <f t="shared" si="0"/>
        <v>116.13</v>
      </c>
      <c r="G29" s="21">
        <f t="shared" si="2"/>
        <v>34.16</v>
      </c>
    </row>
    <row r="30" spans="2:7" ht="15">
      <c r="B30" s="28"/>
      <c r="C30" s="9" t="s">
        <v>31</v>
      </c>
      <c r="D30" s="5">
        <v>140.53</v>
      </c>
      <c r="E30" s="10">
        <v>37.4</v>
      </c>
      <c r="F30" s="7">
        <f t="shared" si="0"/>
        <v>103.13</v>
      </c>
      <c r="G30" s="21">
        <f t="shared" si="2"/>
        <v>52.36</v>
      </c>
    </row>
    <row r="31" spans="2:7" ht="15.75" thickBot="1">
      <c r="B31" s="29"/>
      <c r="C31" s="11" t="s">
        <v>32</v>
      </c>
      <c r="D31" s="5">
        <v>140.53</v>
      </c>
      <c r="E31" s="12">
        <v>121.7</v>
      </c>
      <c r="F31" s="7">
        <f t="shared" si="0"/>
        <v>18.83</v>
      </c>
      <c r="G31" s="21">
        <f t="shared" si="2"/>
        <v>170.38</v>
      </c>
    </row>
    <row r="32" spans="2:7" ht="15.75" thickBot="1">
      <c r="B32" s="13" t="s">
        <v>33</v>
      </c>
      <c r="C32" s="14"/>
      <c r="D32" s="15">
        <f>AVERAGE(D8:D31)</f>
        <v>157.19666666666677</v>
      </c>
      <c r="E32" s="15">
        <f>AVERAGE(E8:E31)</f>
        <v>270.91249999999997</v>
      </c>
      <c r="F32" s="15">
        <f>AVERAGE(F8:F31)</f>
        <v>-113.71583333333331</v>
      </c>
      <c r="G32" s="15">
        <f>AVERAGE(G8:G31)</f>
        <v>399.0825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5" sqref="N35"/>
    </sheetView>
  </sheetViews>
  <sheetFormatPr defaultColWidth="8.8515625" defaultRowHeight="15"/>
  <cols>
    <col min="1" max="1" width="8.8515625" style="0" customWidth="1"/>
    <col min="2" max="2" width="18.140625" style="0" customWidth="1"/>
    <col min="3" max="4" width="18.421875" style="0" customWidth="1"/>
    <col min="5" max="5" width="18.28125" style="0" customWidth="1"/>
    <col min="6" max="6" width="18.7109375" style="0" customWidth="1"/>
    <col min="7" max="7" width="18.140625" style="0" customWidth="1"/>
  </cols>
  <sheetData>
    <row r="1" ht="15.75">
      <c r="B1" s="1" t="s">
        <v>37</v>
      </c>
    </row>
    <row r="2" ht="15.75">
      <c r="B2" s="1" t="s">
        <v>58</v>
      </c>
    </row>
    <row r="3" ht="15.75">
      <c r="B3" s="1" t="s">
        <v>59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5">
        <v>142.53</v>
      </c>
      <c r="E8" s="6">
        <v>199.1</v>
      </c>
      <c r="F8" s="7">
        <f>D8-E8</f>
        <v>-56.56999999999999</v>
      </c>
      <c r="G8" s="8">
        <f>ROUND((E8*1.9),2)</f>
        <v>378.29</v>
      </c>
    </row>
    <row r="9" spans="2:7" ht="15">
      <c r="B9" s="28"/>
      <c r="C9" s="9" t="s">
        <v>10</v>
      </c>
      <c r="D9" s="5">
        <v>142.53</v>
      </c>
      <c r="E9" s="10">
        <v>211</v>
      </c>
      <c r="F9" s="7">
        <f aca="true" t="shared" si="0" ref="F9:F31">D9-E9</f>
        <v>-68.47</v>
      </c>
      <c r="G9" s="8">
        <f>ROUND((E9*1.9),2)</f>
        <v>400.9</v>
      </c>
    </row>
    <row r="10" spans="2:7" ht="15">
      <c r="B10" s="28"/>
      <c r="C10" s="9" t="s">
        <v>11</v>
      </c>
      <c r="D10" s="5">
        <v>184</v>
      </c>
      <c r="E10" s="10">
        <v>202</v>
      </c>
      <c r="F10" s="7">
        <f t="shared" si="0"/>
        <v>-18</v>
      </c>
      <c r="G10" s="8">
        <f>ROUND((E10*1.9),2)</f>
        <v>383.8</v>
      </c>
    </row>
    <row r="11" spans="2:7" ht="15">
      <c r="B11" s="28"/>
      <c r="C11" s="9" t="s">
        <v>12</v>
      </c>
      <c r="D11" s="5">
        <v>184</v>
      </c>
      <c r="E11" s="10">
        <v>216.8</v>
      </c>
      <c r="F11" s="7">
        <f t="shared" si="0"/>
        <v>-32.80000000000001</v>
      </c>
      <c r="G11" s="8">
        <f>ROUND((E11*1.9),2)</f>
        <v>411.92</v>
      </c>
    </row>
    <row r="12" spans="2:7" ht="15">
      <c r="B12" s="28"/>
      <c r="C12" s="9" t="s">
        <v>13</v>
      </c>
      <c r="D12" s="5">
        <v>184</v>
      </c>
      <c r="E12" s="10">
        <v>235.8</v>
      </c>
      <c r="F12" s="7">
        <f t="shared" si="0"/>
        <v>-51.80000000000001</v>
      </c>
      <c r="G12" s="8">
        <v>413.49</v>
      </c>
    </row>
    <row r="13" spans="2:7" ht="15">
      <c r="B13" s="28"/>
      <c r="C13" s="9" t="s">
        <v>14</v>
      </c>
      <c r="D13" s="5">
        <v>184</v>
      </c>
      <c r="E13" s="10">
        <v>323.7</v>
      </c>
      <c r="F13" s="7">
        <f t="shared" si="0"/>
        <v>-139.7</v>
      </c>
      <c r="G13" s="8">
        <v>397.44</v>
      </c>
    </row>
    <row r="14" spans="2:7" ht="15">
      <c r="B14" s="28"/>
      <c r="C14" s="9" t="s">
        <v>15</v>
      </c>
      <c r="D14" s="5">
        <v>184</v>
      </c>
      <c r="E14" s="10">
        <v>308.8</v>
      </c>
      <c r="F14" s="7">
        <f t="shared" si="0"/>
        <v>-124.80000000000001</v>
      </c>
      <c r="G14" s="8">
        <v>415.64</v>
      </c>
    </row>
    <row r="15" spans="2:7" ht="15">
      <c r="B15" s="28"/>
      <c r="C15" s="9" t="s">
        <v>16</v>
      </c>
      <c r="D15" s="5">
        <v>184</v>
      </c>
      <c r="E15" s="10">
        <v>312.5</v>
      </c>
      <c r="F15" s="7">
        <f t="shared" si="0"/>
        <v>-128.5</v>
      </c>
      <c r="G15" s="8">
        <v>401.66</v>
      </c>
    </row>
    <row r="16" spans="2:7" ht="15">
      <c r="B16" s="28"/>
      <c r="C16" s="9" t="s">
        <v>17</v>
      </c>
      <c r="D16" s="5">
        <v>261.56</v>
      </c>
      <c r="E16" s="10">
        <v>342</v>
      </c>
      <c r="F16" s="7">
        <f t="shared" si="0"/>
        <v>-80.44</v>
      </c>
      <c r="G16" s="8">
        <v>411.01</v>
      </c>
    </row>
    <row r="17" spans="2:7" ht="15">
      <c r="B17" s="28"/>
      <c r="C17" s="9" t="s">
        <v>18</v>
      </c>
      <c r="D17" s="5">
        <v>261.56</v>
      </c>
      <c r="E17" s="10">
        <v>379</v>
      </c>
      <c r="F17" s="7">
        <f t="shared" si="0"/>
        <v>-117.44</v>
      </c>
      <c r="G17" s="8">
        <v>408.89</v>
      </c>
    </row>
    <row r="18" spans="2:7" ht="15">
      <c r="B18" s="28"/>
      <c r="C18" s="9" t="s">
        <v>19</v>
      </c>
      <c r="D18" s="5">
        <v>261.56</v>
      </c>
      <c r="E18" s="10">
        <v>397.5</v>
      </c>
      <c r="F18" s="7">
        <f t="shared" si="0"/>
        <v>-135.94</v>
      </c>
      <c r="G18" s="8">
        <v>421.13</v>
      </c>
    </row>
    <row r="19" spans="2:7" ht="15">
      <c r="B19" s="28"/>
      <c r="C19" s="9" t="s">
        <v>20</v>
      </c>
      <c r="D19" s="5">
        <v>261.56</v>
      </c>
      <c r="E19" s="10">
        <v>381.6</v>
      </c>
      <c r="F19" s="7">
        <f t="shared" si="0"/>
        <v>-120.04000000000002</v>
      </c>
      <c r="G19" s="8">
        <v>398.72</v>
      </c>
    </row>
    <row r="20" spans="2:7" ht="15">
      <c r="B20" s="28"/>
      <c r="C20" s="9" t="s">
        <v>21</v>
      </c>
      <c r="D20" s="5">
        <v>286.96</v>
      </c>
      <c r="E20" s="10">
        <v>471.8</v>
      </c>
      <c r="F20" s="7">
        <f t="shared" si="0"/>
        <v>-184.84000000000003</v>
      </c>
      <c r="G20" s="8">
        <v>397.43</v>
      </c>
    </row>
    <row r="21" spans="2:7" ht="15">
      <c r="B21" s="28"/>
      <c r="C21" s="9" t="s">
        <v>22</v>
      </c>
      <c r="D21" s="5">
        <v>286.96</v>
      </c>
      <c r="E21" s="10">
        <v>424.6</v>
      </c>
      <c r="F21" s="7">
        <f t="shared" si="0"/>
        <v>-137.64000000000004</v>
      </c>
      <c r="G21" s="8">
        <v>389.21</v>
      </c>
    </row>
    <row r="22" spans="2:7" ht="15">
      <c r="B22" s="28"/>
      <c r="C22" s="9" t="s">
        <v>23</v>
      </c>
      <c r="D22" s="5">
        <v>286.96</v>
      </c>
      <c r="E22" s="10">
        <v>425.4</v>
      </c>
      <c r="F22" s="7">
        <f t="shared" si="0"/>
        <v>-138.44</v>
      </c>
      <c r="G22" s="8">
        <v>359.79</v>
      </c>
    </row>
    <row r="23" spans="2:7" ht="15">
      <c r="B23" s="28"/>
      <c r="C23" s="9" t="s">
        <v>24</v>
      </c>
      <c r="D23" s="5">
        <v>316.96</v>
      </c>
      <c r="E23" s="10">
        <v>418.4</v>
      </c>
      <c r="F23" s="7">
        <f t="shared" si="0"/>
        <v>-101.44</v>
      </c>
      <c r="G23" s="8">
        <v>378.33</v>
      </c>
    </row>
    <row r="24" spans="2:7" ht="15">
      <c r="B24" s="28"/>
      <c r="C24" s="9" t="s">
        <v>25</v>
      </c>
      <c r="D24" s="5">
        <v>316.96</v>
      </c>
      <c r="E24" s="10">
        <v>442.8</v>
      </c>
      <c r="F24" s="7">
        <f t="shared" si="0"/>
        <v>-125.84000000000003</v>
      </c>
      <c r="G24" s="8">
        <v>397.98</v>
      </c>
    </row>
    <row r="25" spans="2:7" ht="15">
      <c r="B25" s="28"/>
      <c r="C25" s="9" t="s">
        <v>26</v>
      </c>
      <c r="D25" s="5">
        <v>316.96</v>
      </c>
      <c r="E25" s="10">
        <v>456.9</v>
      </c>
      <c r="F25" s="7">
        <f t="shared" si="0"/>
        <v>-139.94</v>
      </c>
      <c r="G25" s="8">
        <v>399.33</v>
      </c>
    </row>
    <row r="26" spans="2:7" ht="15">
      <c r="B26" s="28"/>
      <c r="C26" s="9" t="s">
        <v>27</v>
      </c>
      <c r="D26" s="5">
        <v>316.96</v>
      </c>
      <c r="E26" s="10">
        <v>447.3</v>
      </c>
      <c r="F26" s="7">
        <f t="shared" si="0"/>
        <v>-130.34000000000003</v>
      </c>
      <c r="G26" s="8">
        <v>406.11</v>
      </c>
    </row>
    <row r="27" spans="2:7" ht="15">
      <c r="B27" s="28"/>
      <c r="C27" s="9" t="s">
        <v>28</v>
      </c>
      <c r="D27" s="5">
        <v>316.96</v>
      </c>
      <c r="E27" s="10">
        <v>489.8</v>
      </c>
      <c r="F27" s="7">
        <f t="shared" si="0"/>
        <v>-172.84000000000003</v>
      </c>
      <c r="G27" s="8">
        <v>398.59</v>
      </c>
    </row>
    <row r="28" spans="2:7" ht="15">
      <c r="B28" s="28"/>
      <c r="C28" s="9" t="s">
        <v>29</v>
      </c>
      <c r="D28" s="5">
        <v>338.53</v>
      </c>
      <c r="E28" s="10">
        <v>492.5</v>
      </c>
      <c r="F28" s="7">
        <f t="shared" si="0"/>
        <v>-153.97000000000003</v>
      </c>
      <c r="G28" s="8">
        <v>399.54</v>
      </c>
    </row>
    <row r="29" spans="2:7" ht="15">
      <c r="B29" s="28"/>
      <c r="C29" s="9" t="s">
        <v>30</v>
      </c>
      <c r="D29" s="5">
        <v>338.53</v>
      </c>
      <c r="E29" s="10">
        <v>524.7</v>
      </c>
      <c r="F29" s="7">
        <f t="shared" si="0"/>
        <v>-186.17000000000007</v>
      </c>
      <c r="G29" s="8">
        <v>399.75</v>
      </c>
    </row>
    <row r="30" spans="2:7" ht="15">
      <c r="B30" s="28"/>
      <c r="C30" s="9" t="s">
        <v>31</v>
      </c>
      <c r="D30" s="5">
        <v>338.53</v>
      </c>
      <c r="E30" s="10">
        <v>514.8</v>
      </c>
      <c r="F30" s="7">
        <f t="shared" si="0"/>
        <v>-176.26999999999998</v>
      </c>
      <c r="G30" s="8">
        <v>400.54</v>
      </c>
    </row>
    <row r="31" spans="2:7" ht="15.75" thickBot="1">
      <c r="B31" s="29"/>
      <c r="C31" s="11" t="s">
        <v>32</v>
      </c>
      <c r="D31" s="5">
        <v>338.53</v>
      </c>
      <c r="E31" s="12">
        <v>486.8</v>
      </c>
      <c r="F31" s="7">
        <f t="shared" si="0"/>
        <v>-148.27000000000004</v>
      </c>
      <c r="G31" s="8">
        <v>421.12</v>
      </c>
    </row>
    <row r="32" spans="2:7" ht="15.75" thickBot="1">
      <c r="B32" s="13" t="s">
        <v>33</v>
      </c>
      <c r="C32" s="14"/>
      <c r="D32" s="15">
        <f>AVERAGE(D8:D31)</f>
        <v>259.7958333333333</v>
      </c>
      <c r="E32" s="15">
        <f>AVERAGE(E8:E31)</f>
        <v>379.3999999999999</v>
      </c>
      <c r="F32" s="15">
        <f>AVERAGE(F8:F31)</f>
        <v>-119.6041666666667</v>
      </c>
      <c r="G32" s="15">
        <f>AVERAGE(G8:G31)</f>
        <v>399.60875000000004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M34" sqref="M34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421875" style="0" customWidth="1"/>
    <col min="4" max="4" width="18.28125" style="0" customWidth="1"/>
    <col min="5" max="5" width="18.421875" style="0" customWidth="1"/>
    <col min="6" max="6" width="18.28125" style="0" customWidth="1"/>
    <col min="7" max="7" width="18.140625" style="0" customWidth="1"/>
  </cols>
  <sheetData>
    <row r="1" ht="15.75">
      <c r="B1" s="1" t="s">
        <v>37</v>
      </c>
    </row>
    <row r="2" ht="15.75">
      <c r="B2" s="1" t="s">
        <v>60</v>
      </c>
    </row>
    <row r="3" ht="15.75">
      <c r="B3" s="1" t="s">
        <v>61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5">
        <v>464.91</v>
      </c>
      <c r="E8" s="6">
        <v>526.3</v>
      </c>
      <c r="F8" s="7">
        <f>D8-E8</f>
        <v>-61.38999999999993</v>
      </c>
      <c r="G8" s="8">
        <f>ROUND((E8*0.8),2)</f>
        <v>421.04</v>
      </c>
    </row>
    <row r="9" spans="2:7" ht="15">
      <c r="B9" s="28"/>
      <c r="C9" s="9" t="s">
        <v>10</v>
      </c>
      <c r="D9" s="5">
        <v>464.91</v>
      </c>
      <c r="E9" s="10">
        <v>460.1</v>
      </c>
      <c r="F9" s="7">
        <f aca="true" t="shared" si="0" ref="F9:F31">D9-E9</f>
        <v>4.810000000000002</v>
      </c>
      <c r="G9" s="8">
        <f aca="true" t="shared" si="1" ref="G9:G31">ROUND((E9*0.8),2)</f>
        <v>368.08</v>
      </c>
    </row>
    <row r="10" spans="2:7" ht="15">
      <c r="B10" s="28"/>
      <c r="C10" s="9" t="s">
        <v>11</v>
      </c>
      <c r="D10" s="5">
        <v>464.91</v>
      </c>
      <c r="E10" s="10">
        <v>458.4</v>
      </c>
      <c r="F10" s="7">
        <f t="shared" si="0"/>
        <v>6.510000000000048</v>
      </c>
      <c r="G10" s="8">
        <f t="shared" si="1"/>
        <v>366.72</v>
      </c>
    </row>
    <row r="11" spans="2:7" ht="15">
      <c r="B11" s="28"/>
      <c r="C11" s="9" t="s">
        <v>12</v>
      </c>
      <c r="D11" s="5">
        <v>464.91</v>
      </c>
      <c r="E11" s="10">
        <v>493</v>
      </c>
      <c r="F11" s="7">
        <f t="shared" si="0"/>
        <v>-28.089999999999975</v>
      </c>
      <c r="G11" s="8">
        <f t="shared" si="1"/>
        <v>394.4</v>
      </c>
    </row>
    <row r="12" spans="2:7" ht="15">
      <c r="B12" s="28"/>
      <c r="C12" s="9" t="s">
        <v>13</v>
      </c>
      <c r="D12" s="5">
        <v>464.91</v>
      </c>
      <c r="E12" s="10">
        <v>489.1</v>
      </c>
      <c r="F12" s="7">
        <f t="shared" si="0"/>
        <v>-24.189999999999998</v>
      </c>
      <c r="G12" s="8">
        <f t="shared" si="1"/>
        <v>391.28</v>
      </c>
    </row>
    <row r="13" spans="2:7" ht="15">
      <c r="B13" s="28"/>
      <c r="C13" s="9" t="s">
        <v>14</v>
      </c>
      <c r="D13" s="5">
        <v>464.91</v>
      </c>
      <c r="E13" s="10">
        <v>458.7</v>
      </c>
      <c r="F13" s="7">
        <f t="shared" si="0"/>
        <v>6.210000000000036</v>
      </c>
      <c r="G13" s="8">
        <v>418.99</v>
      </c>
    </row>
    <row r="14" spans="2:7" ht="15">
      <c r="B14" s="28"/>
      <c r="C14" s="9" t="s">
        <v>15</v>
      </c>
      <c r="D14" s="5">
        <v>464.91</v>
      </c>
      <c r="E14" s="10">
        <v>493.5</v>
      </c>
      <c r="F14" s="7">
        <f t="shared" si="0"/>
        <v>-28.589999999999975</v>
      </c>
      <c r="G14" s="8">
        <f t="shared" si="1"/>
        <v>394.8</v>
      </c>
    </row>
    <row r="15" spans="2:7" ht="15">
      <c r="B15" s="28"/>
      <c r="C15" s="9" t="s">
        <v>16</v>
      </c>
      <c r="D15" s="5">
        <v>388.05</v>
      </c>
      <c r="E15" s="10">
        <v>505.7</v>
      </c>
      <c r="F15" s="7">
        <f t="shared" si="0"/>
        <v>-117.64999999999998</v>
      </c>
      <c r="G15" s="8">
        <f t="shared" si="1"/>
        <v>404.56</v>
      </c>
    </row>
    <row r="16" spans="2:7" ht="15">
      <c r="B16" s="28"/>
      <c r="C16" s="9" t="s">
        <v>17</v>
      </c>
      <c r="D16" s="5">
        <v>388.05</v>
      </c>
      <c r="E16" s="10">
        <v>497.6</v>
      </c>
      <c r="F16" s="7">
        <f t="shared" si="0"/>
        <v>-109.55000000000001</v>
      </c>
      <c r="G16" s="8">
        <f t="shared" si="1"/>
        <v>398.08</v>
      </c>
    </row>
    <row r="17" spans="2:7" ht="15">
      <c r="B17" s="28"/>
      <c r="C17" s="9" t="s">
        <v>18</v>
      </c>
      <c r="D17" s="5">
        <v>388.05</v>
      </c>
      <c r="E17" s="10">
        <v>484.2</v>
      </c>
      <c r="F17" s="7">
        <f t="shared" si="0"/>
        <v>-96.14999999999998</v>
      </c>
      <c r="G17" s="8">
        <f t="shared" si="1"/>
        <v>387.36</v>
      </c>
    </row>
    <row r="18" spans="2:7" ht="15">
      <c r="B18" s="28"/>
      <c r="C18" s="9" t="s">
        <v>19</v>
      </c>
      <c r="D18" s="5">
        <v>358.6</v>
      </c>
      <c r="E18" s="10">
        <v>450.1</v>
      </c>
      <c r="F18" s="7">
        <f t="shared" si="0"/>
        <v>-91.5</v>
      </c>
      <c r="G18" s="8">
        <v>419.65</v>
      </c>
    </row>
    <row r="19" spans="2:7" ht="15">
      <c r="B19" s="28"/>
      <c r="C19" s="9" t="s">
        <v>20</v>
      </c>
      <c r="D19" s="5">
        <v>358.6</v>
      </c>
      <c r="E19" s="10">
        <v>397.5</v>
      </c>
      <c r="F19" s="7">
        <f t="shared" si="0"/>
        <v>-38.89999999999998</v>
      </c>
      <c r="G19" s="8">
        <v>405.76</v>
      </c>
    </row>
    <row r="20" spans="2:7" ht="15">
      <c r="B20" s="28"/>
      <c r="C20" s="9" t="s">
        <v>21</v>
      </c>
      <c r="D20" s="5">
        <v>358.6</v>
      </c>
      <c r="E20" s="10">
        <v>466.8</v>
      </c>
      <c r="F20" s="7">
        <f t="shared" si="0"/>
        <v>-108.19999999999999</v>
      </c>
      <c r="G20" s="8">
        <f t="shared" si="1"/>
        <v>373.44</v>
      </c>
    </row>
    <row r="21" spans="2:7" ht="15">
      <c r="B21" s="28"/>
      <c r="C21" s="9" t="s">
        <v>22</v>
      </c>
      <c r="D21" s="5">
        <v>358.6</v>
      </c>
      <c r="E21" s="10">
        <v>487.2</v>
      </c>
      <c r="F21" s="7">
        <f t="shared" si="0"/>
        <v>-128.59999999999997</v>
      </c>
      <c r="G21" s="8">
        <f t="shared" si="1"/>
        <v>389.76</v>
      </c>
    </row>
    <row r="22" spans="2:7" ht="15">
      <c r="B22" s="28"/>
      <c r="C22" s="9" t="s">
        <v>23</v>
      </c>
      <c r="D22" s="5">
        <v>358.6</v>
      </c>
      <c r="E22" s="10">
        <v>517.9</v>
      </c>
      <c r="F22" s="7">
        <f t="shared" si="0"/>
        <v>-159.29999999999995</v>
      </c>
      <c r="G22" s="8">
        <f t="shared" si="1"/>
        <v>414.32</v>
      </c>
    </row>
    <row r="23" spans="2:7" ht="15">
      <c r="B23" s="28"/>
      <c r="C23" s="9" t="s">
        <v>24</v>
      </c>
      <c r="D23" s="5">
        <v>358.6</v>
      </c>
      <c r="E23" s="10">
        <v>539.3</v>
      </c>
      <c r="F23" s="7">
        <f t="shared" si="0"/>
        <v>-180.69999999999993</v>
      </c>
      <c r="G23" s="8">
        <f t="shared" si="1"/>
        <v>431.44</v>
      </c>
    </row>
    <row r="24" spans="2:7" ht="15">
      <c r="B24" s="28"/>
      <c r="C24" s="9" t="s">
        <v>25</v>
      </c>
      <c r="D24" s="5">
        <v>358.6</v>
      </c>
      <c r="E24" s="10">
        <v>456</v>
      </c>
      <c r="F24" s="7">
        <f t="shared" si="0"/>
        <v>-97.39999999999998</v>
      </c>
      <c r="G24" s="8">
        <v>413.12</v>
      </c>
    </row>
    <row r="25" spans="2:7" ht="15">
      <c r="B25" s="28"/>
      <c r="C25" s="9" t="s">
        <v>26</v>
      </c>
      <c r="D25" s="5">
        <v>358.6</v>
      </c>
      <c r="E25" s="10">
        <v>440.2</v>
      </c>
      <c r="F25" s="7">
        <f t="shared" si="0"/>
        <v>-81.59999999999997</v>
      </c>
      <c r="G25" s="8">
        <v>415.34</v>
      </c>
    </row>
    <row r="26" spans="2:7" ht="15">
      <c r="B26" s="28"/>
      <c r="C26" s="9" t="s">
        <v>27</v>
      </c>
      <c r="D26" s="5">
        <v>358.6</v>
      </c>
      <c r="E26" s="10">
        <v>458.2</v>
      </c>
      <c r="F26" s="7">
        <f t="shared" si="0"/>
        <v>-99.59999999999997</v>
      </c>
      <c r="G26" s="8">
        <v>416.31</v>
      </c>
    </row>
    <row r="27" spans="2:7" ht="15">
      <c r="B27" s="28"/>
      <c r="C27" s="9" t="s">
        <v>28</v>
      </c>
      <c r="D27" s="5">
        <v>358.6</v>
      </c>
      <c r="E27" s="10">
        <v>471.4</v>
      </c>
      <c r="F27" s="7">
        <f t="shared" si="0"/>
        <v>-112.79999999999995</v>
      </c>
      <c r="G27" s="8">
        <f t="shared" si="1"/>
        <v>377.12</v>
      </c>
    </row>
    <row r="28" spans="2:7" ht="15">
      <c r="B28" s="28"/>
      <c r="C28" s="9" t="s">
        <v>29</v>
      </c>
      <c r="D28" s="5">
        <v>358.6</v>
      </c>
      <c r="E28" s="10">
        <v>511.5</v>
      </c>
      <c r="F28" s="7">
        <f t="shared" si="0"/>
        <v>-152.89999999999998</v>
      </c>
      <c r="G28" s="8">
        <f t="shared" si="1"/>
        <v>409.2</v>
      </c>
    </row>
    <row r="29" spans="2:7" ht="15">
      <c r="B29" s="28"/>
      <c r="C29" s="9" t="s">
        <v>30</v>
      </c>
      <c r="D29" s="5">
        <v>358.6</v>
      </c>
      <c r="E29" s="10">
        <v>505.1</v>
      </c>
      <c r="F29" s="7">
        <f t="shared" si="0"/>
        <v>-146.5</v>
      </c>
      <c r="G29" s="8">
        <f t="shared" si="1"/>
        <v>404.08</v>
      </c>
    </row>
    <row r="30" spans="2:7" ht="15">
      <c r="B30" s="28"/>
      <c r="C30" s="9" t="s">
        <v>31</v>
      </c>
      <c r="D30" s="5">
        <v>358.6</v>
      </c>
      <c r="E30" s="10">
        <v>487.8</v>
      </c>
      <c r="F30" s="7">
        <f t="shared" si="0"/>
        <v>-129.2</v>
      </c>
      <c r="G30" s="8">
        <f t="shared" si="1"/>
        <v>390.24</v>
      </c>
    </row>
    <row r="31" spans="2:7" ht="15.75" thickBot="1">
      <c r="B31" s="29"/>
      <c r="C31" s="11" t="s">
        <v>32</v>
      </c>
      <c r="D31" s="5">
        <v>358.6</v>
      </c>
      <c r="E31" s="12">
        <v>482.6</v>
      </c>
      <c r="F31" s="7">
        <f t="shared" si="0"/>
        <v>-124</v>
      </c>
      <c r="G31" s="8">
        <f t="shared" si="1"/>
        <v>386.08</v>
      </c>
    </row>
    <row r="32" spans="2:7" ht="15.75" thickBot="1">
      <c r="B32" s="13" t="s">
        <v>33</v>
      </c>
      <c r="C32" s="14"/>
      <c r="D32" s="15">
        <f>AVERAGE(D8:D31)</f>
        <v>393.2883333333336</v>
      </c>
      <c r="E32" s="15">
        <f>AVERAGE(E8:E31)</f>
        <v>480.7583333333334</v>
      </c>
      <c r="F32" s="15">
        <f>AVERAGE(F8:F31)</f>
        <v>-87.46999999999996</v>
      </c>
      <c r="G32" s="15">
        <f>AVERAGE(G8:G31)</f>
        <v>399.63208333333336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J12" sqref="J12"/>
    </sheetView>
  </sheetViews>
  <sheetFormatPr defaultColWidth="8.8515625" defaultRowHeight="15"/>
  <cols>
    <col min="1" max="1" width="8.8515625" style="0" customWidth="1"/>
    <col min="2" max="5" width="18.421875" style="0" customWidth="1"/>
    <col min="6" max="7" width="18.28125" style="0" customWidth="1"/>
  </cols>
  <sheetData>
    <row r="1" ht="15.75">
      <c r="B1" s="1" t="s">
        <v>37</v>
      </c>
    </row>
    <row r="2" ht="15.75">
      <c r="B2" s="1" t="s">
        <v>62</v>
      </c>
    </row>
    <row r="3" ht="15.75">
      <c r="B3" s="1" t="s">
        <v>63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20">
        <v>358.6</v>
      </c>
      <c r="E8" s="6">
        <v>447.2</v>
      </c>
      <c r="F8" s="7">
        <f>D8-E8</f>
        <v>-88.59999999999997</v>
      </c>
      <c r="G8" s="21">
        <f>ROUND((E8*1.1),2)</f>
        <v>491.92</v>
      </c>
    </row>
    <row r="9" spans="2:7" ht="15">
      <c r="B9" s="28"/>
      <c r="C9" s="9" t="s">
        <v>10</v>
      </c>
      <c r="D9" s="5">
        <v>358.36</v>
      </c>
      <c r="E9" s="10">
        <v>457.5</v>
      </c>
      <c r="F9" s="7">
        <f aca="true" t="shared" si="0" ref="F9:F31">D9-E9</f>
        <v>-99.13999999999999</v>
      </c>
      <c r="G9" s="21">
        <f>ROUND((E9*1.1),2)</f>
        <v>503.25</v>
      </c>
    </row>
    <row r="10" spans="2:7" ht="15">
      <c r="B10" s="28"/>
      <c r="C10" s="9" t="s">
        <v>11</v>
      </c>
      <c r="D10" s="5">
        <v>358.36</v>
      </c>
      <c r="E10" s="10">
        <v>443.5</v>
      </c>
      <c r="F10" s="7">
        <f t="shared" si="0"/>
        <v>-85.13999999999999</v>
      </c>
      <c r="G10" s="21">
        <f>ROUND((E10*0.99),2)</f>
        <v>439.07</v>
      </c>
    </row>
    <row r="11" spans="2:7" ht="15">
      <c r="B11" s="28"/>
      <c r="C11" s="9" t="s">
        <v>12</v>
      </c>
      <c r="D11" s="5">
        <v>386.36</v>
      </c>
      <c r="E11" s="10">
        <v>438.8</v>
      </c>
      <c r="F11" s="7">
        <f t="shared" si="0"/>
        <v>-52.44</v>
      </c>
      <c r="G11" s="21">
        <f>ROUND((E11*1),2)</f>
        <v>438.8</v>
      </c>
    </row>
    <row r="12" spans="2:7" ht="15">
      <c r="B12" s="28"/>
      <c r="C12" s="9" t="s">
        <v>13</v>
      </c>
      <c r="D12" s="5">
        <v>386.36</v>
      </c>
      <c r="E12" s="10">
        <v>425.9</v>
      </c>
      <c r="F12" s="7">
        <f t="shared" si="0"/>
        <v>-39.539999999999964</v>
      </c>
      <c r="G12" s="21">
        <f aca="true" t="shared" si="1" ref="G12:G18">ROUND((E12*1),2)</f>
        <v>425.9</v>
      </c>
    </row>
    <row r="13" spans="2:7" ht="15">
      <c r="B13" s="28"/>
      <c r="C13" s="9" t="s">
        <v>14</v>
      </c>
      <c r="D13" s="5">
        <v>386.36</v>
      </c>
      <c r="E13" s="10">
        <v>235.3</v>
      </c>
      <c r="F13" s="7">
        <f t="shared" si="0"/>
        <v>151.06</v>
      </c>
      <c r="G13" s="21">
        <f t="shared" si="1"/>
        <v>235.3</v>
      </c>
    </row>
    <row r="14" spans="2:7" ht="15">
      <c r="B14" s="28"/>
      <c r="C14" s="9" t="s">
        <v>15</v>
      </c>
      <c r="D14" s="5">
        <v>436.36</v>
      </c>
      <c r="E14" s="10">
        <v>186.3</v>
      </c>
      <c r="F14" s="7">
        <f t="shared" si="0"/>
        <v>250.06</v>
      </c>
      <c r="G14" s="21">
        <f>ROUND((E14*1),2)</f>
        <v>186.3</v>
      </c>
    </row>
    <row r="15" spans="2:7" ht="15">
      <c r="B15" s="28"/>
      <c r="C15" s="9" t="s">
        <v>16</v>
      </c>
      <c r="D15" s="5">
        <v>436.36</v>
      </c>
      <c r="E15" s="10">
        <v>210.2</v>
      </c>
      <c r="F15" s="7">
        <f t="shared" si="0"/>
        <v>226.16000000000003</v>
      </c>
      <c r="G15" s="21">
        <f t="shared" si="1"/>
        <v>210.2</v>
      </c>
    </row>
    <row r="16" spans="2:7" ht="15">
      <c r="B16" s="28"/>
      <c r="C16" s="9" t="s">
        <v>17</v>
      </c>
      <c r="D16" s="5">
        <v>436.36</v>
      </c>
      <c r="E16" s="10">
        <v>229.8</v>
      </c>
      <c r="F16" s="7">
        <f t="shared" si="0"/>
        <v>206.56</v>
      </c>
      <c r="G16" s="21">
        <f>ROUND((E16*1),2)</f>
        <v>229.8</v>
      </c>
    </row>
    <row r="17" spans="2:7" ht="15">
      <c r="B17" s="28"/>
      <c r="C17" s="9" t="s">
        <v>18</v>
      </c>
      <c r="D17" s="5">
        <v>506.36</v>
      </c>
      <c r="E17" s="10">
        <v>270.1</v>
      </c>
      <c r="F17" s="7">
        <f t="shared" si="0"/>
        <v>236.26</v>
      </c>
      <c r="G17" s="21">
        <f t="shared" si="1"/>
        <v>270.1</v>
      </c>
    </row>
    <row r="18" spans="2:7" ht="15">
      <c r="B18" s="28"/>
      <c r="C18" s="9" t="s">
        <v>19</v>
      </c>
      <c r="D18" s="5">
        <v>536.36</v>
      </c>
      <c r="E18" s="10">
        <v>349.8</v>
      </c>
      <c r="F18" s="7">
        <f t="shared" si="0"/>
        <v>186.56</v>
      </c>
      <c r="G18" s="21">
        <f t="shared" si="1"/>
        <v>349.8</v>
      </c>
    </row>
    <row r="19" spans="2:7" ht="15">
      <c r="B19" s="28"/>
      <c r="C19" s="9" t="s">
        <v>20</v>
      </c>
      <c r="D19" s="5">
        <v>536.36</v>
      </c>
      <c r="E19" s="10">
        <v>315.7</v>
      </c>
      <c r="F19" s="7">
        <f t="shared" si="0"/>
        <v>220.66000000000003</v>
      </c>
      <c r="G19" s="21">
        <f>ROUND((E19*1),2)</f>
        <v>315.7</v>
      </c>
    </row>
    <row r="20" spans="2:7" ht="15">
      <c r="B20" s="28"/>
      <c r="C20" s="9" t="s">
        <v>21</v>
      </c>
      <c r="D20" s="5">
        <v>536.36</v>
      </c>
      <c r="E20" s="10">
        <v>412.4</v>
      </c>
      <c r="F20" s="7">
        <f t="shared" si="0"/>
        <v>123.96000000000004</v>
      </c>
      <c r="G20" s="21">
        <f>ROUND((E20*1),2)</f>
        <v>412.4</v>
      </c>
    </row>
    <row r="21" spans="2:7" ht="15">
      <c r="B21" s="28"/>
      <c r="C21" s="9" t="s">
        <v>22</v>
      </c>
      <c r="D21" s="5">
        <v>536.36</v>
      </c>
      <c r="E21" s="10">
        <v>419.2</v>
      </c>
      <c r="F21" s="7">
        <f t="shared" si="0"/>
        <v>117.16000000000003</v>
      </c>
      <c r="G21" s="21">
        <f>ROUND((E21*1),2)</f>
        <v>419.2</v>
      </c>
    </row>
    <row r="22" spans="2:7" ht="15">
      <c r="B22" s="28"/>
      <c r="C22" s="9" t="s">
        <v>23</v>
      </c>
      <c r="D22" s="5">
        <v>536.36</v>
      </c>
      <c r="E22" s="10">
        <v>451.8</v>
      </c>
      <c r="F22" s="7">
        <f t="shared" si="0"/>
        <v>84.56</v>
      </c>
      <c r="G22" s="21">
        <f>ROUND((E22*1),2)</f>
        <v>451.8</v>
      </c>
    </row>
    <row r="23" spans="2:7" ht="15">
      <c r="B23" s="28"/>
      <c r="C23" s="9" t="s">
        <v>24</v>
      </c>
      <c r="D23" s="5">
        <v>536.36</v>
      </c>
      <c r="E23" s="10">
        <v>465.6</v>
      </c>
      <c r="F23" s="7">
        <f t="shared" si="0"/>
        <v>70.75999999999999</v>
      </c>
      <c r="G23" s="21">
        <f aca="true" t="shared" si="2" ref="G23:G31">ROUND((E23*0.99),2)</f>
        <v>460.94</v>
      </c>
    </row>
    <row r="24" spans="2:7" ht="15">
      <c r="B24" s="28"/>
      <c r="C24" s="9" t="s">
        <v>25</v>
      </c>
      <c r="D24" s="5">
        <v>536.36</v>
      </c>
      <c r="E24" s="10">
        <v>461.9</v>
      </c>
      <c r="F24" s="7">
        <f t="shared" si="0"/>
        <v>74.46000000000004</v>
      </c>
      <c r="G24" s="21">
        <f t="shared" si="2"/>
        <v>457.28</v>
      </c>
    </row>
    <row r="25" spans="2:7" ht="15">
      <c r="B25" s="28"/>
      <c r="C25" s="9" t="s">
        <v>26</v>
      </c>
      <c r="D25" s="5">
        <v>536.36</v>
      </c>
      <c r="E25" s="10">
        <v>473.7</v>
      </c>
      <c r="F25" s="7">
        <f t="shared" si="0"/>
        <v>62.660000000000025</v>
      </c>
      <c r="G25" s="21">
        <f t="shared" si="2"/>
        <v>468.96</v>
      </c>
    </row>
    <row r="26" spans="2:7" ht="15">
      <c r="B26" s="28"/>
      <c r="C26" s="9" t="s">
        <v>27</v>
      </c>
      <c r="D26" s="5">
        <v>566.36</v>
      </c>
      <c r="E26" s="10">
        <v>514.7</v>
      </c>
      <c r="F26" s="7">
        <f t="shared" si="0"/>
        <v>51.65999999999997</v>
      </c>
      <c r="G26" s="21">
        <f t="shared" si="2"/>
        <v>509.55</v>
      </c>
    </row>
    <row r="27" spans="2:7" ht="15">
      <c r="B27" s="28"/>
      <c r="C27" s="9" t="s">
        <v>28</v>
      </c>
      <c r="D27" s="5">
        <v>566.36</v>
      </c>
      <c r="E27" s="10">
        <v>499.5</v>
      </c>
      <c r="F27" s="7">
        <f t="shared" si="0"/>
        <v>66.86000000000001</v>
      </c>
      <c r="G27" s="21">
        <f t="shared" si="2"/>
        <v>494.51</v>
      </c>
    </row>
    <row r="28" spans="2:7" ht="15">
      <c r="B28" s="28"/>
      <c r="C28" s="9" t="s">
        <v>29</v>
      </c>
      <c r="D28" s="5">
        <v>566.36</v>
      </c>
      <c r="E28" s="10">
        <v>487.6</v>
      </c>
      <c r="F28" s="7">
        <f t="shared" si="0"/>
        <v>78.75999999999999</v>
      </c>
      <c r="G28" s="21">
        <f t="shared" si="2"/>
        <v>482.72</v>
      </c>
    </row>
    <row r="29" spans="2:7" ht="15">
      <c r="B29" s="28"/>
      <c r="C29" s="9" t="s">
        <v>30</v>
      </c>
      <c r="D29" s="5">
        <v>566.36</v>
      </c>
      <c r="E29" s="10">
        <v>443.1</v>
      </c>
      <c r="F29" s="7">
        <f t="shared" si="0"/>
        <v>123.25999999999999</v>
      </c>
      <c r="G29" s="21">
        <f t="shared" si="2"/>
        <v>438.67</v>
      </c>
    </row>
    <row r="30" spans="2:7" ht="15">
      <c r="B30" s="28"/>
      <c r="C30" s="9" t="s">
        <v>31</v>
      </c>
      <c r="D30" s="5">
        <v>566.36</v>
      </c>
      <c r="E30" s="10">
        <v>461.7</v>
      </c>
      <c r="F30" s="7">
        <f t="shared" si="0"/>
        <v>104.66000000000003</v>
      </c>
      <c r="G30" s="21">
        <f t="shared" si="2"/>
        <v>457.08</v>
      </c>
    </row>
    <row r="31" spans="2:7" ht="15.75" thickBot="1">
      <c r="B31" s="29"/>
      <c r="C31" s="11" t="s">
        <v>32</v>
      </c>
      <c r="D31" s="5">
        <v>566.36</v>
      </c>
      <c r="E31" s="12">
        <v>454.5</v>
      </c>
      <c r="F31" s="7">
        <f t="shared" si="0"/>
        <v>111.86000000000001</v>
      </c>
      <c r="G31" s="21">
        <f t="shared" si="2"/>
        <v>449.96</v>
      </c>
    </row>
    <row r="32" spans="2:7" ht="15.75" thickBot="1">
      <c r="B32" s="13" t="s">
        <v>33</v>
      </c>
      <c r="C32" s="14"/>
      <c r="D32" s="15">
        <f>AVERAGE(D8:D31)</f>
        <v>489.1200000000001</v>
      </c>
      <c r="E32" s="15">
        <f>AVERAGE(E8:E31)</f>
        <v>398.15833333333336</v>
      </c>
      <c r="F32" s="15">
        <f>AVERAGE(F8:F31)</f>
        <v>90.96166666666669</v>
      </c>
      <c r="G32" s="15">
        <f>AVERAGE(G8:G31)</f>
        <v>399.9670833333333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I10" sqref="I10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00390625" style="0" customWidth="1"/>
    <col min="4" max="4" width="18.28125" style="0" customWidth="1"/>
    <col min="5" max="7" width="18.140625" style="0" customWidth="1"/>
  </cols>
  <sheetData>
    <row r="1" ht="15.75">
      <c r="B1" s="1" t="s">
        <v>34</v>
      </c>
    </row>
    <row r="2" ht="15.75">
      <c r="B2" s="1" t="s">
        <v>64</v>
      </c>
    </row>
    <row r="3" ht="15.75">
      <c r="B3" s="1" t="s">
        <v>65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5">
        <v>467.87</v>
      </c>
      <c r="E8" s="6">
        <v>416.1</v>
      </c>
      <c r="F8" s="7">
        <f>D8-E8</f>
        <v>51.76999999999998</v>
      </c>
      <c r="G8" s="21">
        <f>ROUND((E8*0.85),2)</f>
        <v>353.69</v>
      </c>
    </row>
    <row r="9" spans="2:7" ht="15">
      <c r="B9" s="28"/>
      <c r="C9" s="9" t="s">
        <v>10</v>
      </c>
      <c r="D9" s="5">
        <v>467.87</v>
      </c>
      <c r="E9" s="10">
        <v>417.9</v>
      </c>
      <c r="F9" s="7">
        <f aca="true" t="shared" si="0" ref="F9:F30">D9-E9</f>
        <v>49.97000000000003</v>
      </c>
      <c r="G9" s="21">
        <f>ROUND((E9*0.85),2)</f>
        <v>355.22</v>
      </c>
    </row>
    <row r="10" spans="2:7" ht="15">
      <c r="B10" s="28"/>
      <c r="C10" s="9" t="s">
        <v>11</v>
      </c>
      <c r="D10" s="5">
        <v>467.87</v>
      </c>
      <c r="E10" s="10">
        <v>400.6</v>
      </c>
      <c r="F10" s="7">
        <f t="shared" si="0"/>
        <v>67.26999999999998</v>
      </c>
      <c r="G10" s="21">
        <f>ROUND((E10*0.85),2)</f>
        <v>340.51</v>
      </c>
    </row>
    <row r="11" spans="2:7" ht="15">
      <c r="B11" s="28"/>
      <c r="C11" s="9" t="s">
        <v>12</v>
      </c>
      <c r="D11" s="5">
        <v>467.87</v>
      </c>
      <c r="E11" s="10">
        <v>422.1</v>
      </c>
      <c r="F11" s="7">
        <f t="shared" si="0"/>
        <v>45.76999999999998</v>
      </c>
      <c r="G11" s="21">
        <f>ROUND((E11*0.85),2)</f>
        <v>358.79</v>
      </c>
    </row>
    <row r="12" spans="2:7" ht="15">
      <c r="B12" s="28"/>
      <c r="C12" s="9" t="s">
        <v>13</v>
      </c>
      <c r="D12" s="5">
        <v>467.87</v>
      </c>
      <c r="E12" s="10">
        <v>434.5</v>
      </c>
      <c r="F12" s="7">
        <f t="shared" si="0"/>
        <v>33.370000000000005</v>
      </c>
      <c r="G12" s="21">
        <f>ROUND((E12*0.89),2)</f>
        <v>386.71</v>
      </c>
    </row>
    <row r="13" spans="2:7" ht="15">
      <c r="B13" s="28"/>
      <c r="C13" s="9" t="s">
        <v>14</v>
      </c>
      <c r="D13" s="5">
        <v>467.87</v>
      </c>
      <c r="E13" s="10">
        <v>452</v>
      </c>
      <c r="F13" s="7">
        <f t="shared" si="0"/>
        <v>15.870000000000005</v>
      </c>
      <c r="G13" s="21">
        <f>ROUND((E13*0.88),2)</f>
        <v>397.76</v>
      </c>
    </row>
    <row r="14" spans="2:7" ht="15">
      <c r="B14" s="28"/>
      <c r="C14" s="9" t="s">
        <v>15</v>
      </c>
      <c r="D14" s="5">
        <v>467.87</v>
      </c>
      <c r="E14" s="10">
        <v>480.9</v>
      </c>
      <c r="F14" s="7">
        <f t="shared" si="0"/>
        <v>-13.029999999999973</v>
      </c>
      <c r="G14" s="21">
        <f aca="true" t="shared" si="1" ref="G14:G26">ROUND((E14*0.88),2)</f>
        <v>423.19</v>
      </c>
    </row>
    <row r="15" spans="2:7" ht="15">
      <c r="B15" s="28"/>
      <c r="C15" s="9" t="s">
        <v>16</v>
      </c>
      <c r="D15" s="5">
        <v>467.87</v>
      </c>
      <c r="E15" s="10">
        <v>476.5</v>
      </c>
      <c r="F15" s="7">
        <f t="shared" si="0"/>
        <v>-8.629999999999995</v>
      </c>
      <c r="G15" s="21">
        <f t="shared" si="1"/>
        <v>419.32</v>
      </c>
    </row>
    <row r="16" spans="2:7" ht="15">
      <c r="B16" s="28"/>
      <c r="C16" s="9" t="s">
        <v>17</v>
      </c>
      <c r="D16" s="5">
        <v>467.87</v>
      </c>
      <c r="E16" s="10">
        <v>475.4</v>
      </c>
      <c r="F16" s="7">
        <f t="shared" si="0"/>
        <v>-7.529999999999973</v>
      </c>
      <c r="G16" s="21">
        <f t="shared" si="1"/>
        <v>418.35</v>
      </c>
    </row>
    <row r="17" spans="2:7" ht="15">
      <c r="B17" s="28"/>
      <c r="C17" s="9" t="s">
        <v>18</v>
      </c>
      <c r="D17" s="5">
        <v>467.87</v>
      </c>
      <c r="E17" s="10">
        <v>474.8</v>
      </c>
      <c r="F17" s="7">
        <f t="shared" si="0"/>
        <v>-6.930000000000007</v>
      </c>
      <c r="G17" s="21">
        <f t="shared" si="1"/>
        <v>417.82</v>
      </c>
    </row>
    <row r="18" spans="2:7" ht="15">
      <c r="B18" s="28"/>
      <c r="C18" s="9" t="s">
        <v>19</v>
      </c>
      <c r="D18" s="5">
        <v>467.87</v>
      </c>
      <c r="E18" s="10">
        <v>456.1</v>
      </c>
      <c r="F18" s="7">
        <f t="shared" si="0"/>
        <v>11.769999999999982</v>
      </c>
      <c r="G18" s="21">
        <f t="shared" si="1"/>
        <v>401.37</v>
      </c>
    </row>
    <row r="19" spans="2:7" ht="15">
      <c r="B19" s="28"/>
      <c r="C19" s="9" t="s">
        <v>20</v>
      </c>
      <c r="D19" s="5">
        <v>437.87</v>
      </c>
      <c r="E19" s="10">
        <v>470.1</v>
      </c>
      <c r="F19" s="7">
        <f t="shared" si="0"/>
        <v>-32.23000000000002</v>
      </c>
      <c r="G19" s="21">
        <f>ROUND((E19*0.88),2)</f>
        <v>413.69</v>
      </c>
    </row>
    <row r="20" spans="2:7" ht="15">
      <c r="B20" s="28"/>
      <c r="C20" s="9" t="s">
        <v>21</v>
      </c>
      <c r="D20" s="5">
        <v>437.87</v>
      </c>
      <c r="E20" s="10">
        <v>482.2</v>
      </c>
      <c r="F20" s="7">
        <f t="shared" si="0"/>
        <v>-44.329999999999984</v>
      </c>
      <c r="G20" s="21">
        <f>ROUND((E20*0.87),2)</f>
        <v>419.51</v>
      </c>
    </row>
    <row r="21" spans="2:7" ht="15">
      <c r="B21" s="28"/>
      <c r="C21" s="9" t="s">
        <v>22</v>
      </c>
      <c r="D21" s="5">
        <v>417.87</v>
      </c>
      <c r="E21" s="10">
        <v>479.3</v>
      </c>
      <c r="F21" s="7">
        <f t="shared" si="0"/>
        <v>-61.43000000000001</v>
      </c>
      <c r="G21" s="21">
        <f t="shared" si="1"/>
        <v>421.78</v>
      </c>
    </row>
    <row r="22" spans="2:7" ht="15">
      <c r="B22" s="28"/>
      <c r="C22" s="9" t="s">
        <v>23</v>
      </c>
      <c r="D22" s="5">
        <v>417.87</v>
      </c>
      <c r="E22" s="10">
        <v>455.6</v>
      </c>
      <c r="F22" s="7">
        <f t="shared" si="0"/>
        <v>-37.73000000000002</v>
      </c>
      <c r="G22" s="21">
        <f t="shared" si="1"/>
        <v>400.93</v>
      </c>
    </row>
    <row r="23" spans="2:7" ht="15">
      <c r="B23" s="28"/>
      <c r="C23" s="9" t="s">
        <v>24</v>
      </c>
      <c r="D23" s="5">
        <v>417.87</v>
      </c>
      <c r="E23" s="10">
        <v>467.2</v>
      </c>
      <c r="F23" s="7">
        <f t="shared" si="0"/>
        <v>-49.329999999999984</v>
      </c>
      <c r="G23" s="21">
        <f t="shared" si="1"/>
        <v>411.14</v>
      </c>
    </row>
    <row r="24" spans="2:7" ht="15">
      <c r="B24" s="28"/>
      <c r="C24" s="9" t="s">
        <v>25</v>
      </c>
      <c r="D24" s="5">
        <v>417.87</v>
      </c>
      <c r="E24" s="10">
        <v>433.6</v>
      </c>
      <c r="F24" s="7">
        <f t="shared" si="0"/>
        <v>-15.730000000000018</v>
      </c>
      <c r="G24" s="21">
        <f>ROUND((E24*0.88),2)</f>
        <v>381.57</v>
      </c>
    </row>
    <row r="25" spans="2:7" ht="15">
      <c r="B25" s="28"/>
      <c r="C25" s="9" t="s">
        <v>26</v>
      </c>
      <c r="D25" s="5">
        <v>447.87</v>
      </c>
      <c r="E25" s="10">
        <v>386.5</v>
      </c>
      <c r="F25" s="7">
        <f t="shared" si="0"/>
        <v>61.370000000000005</v>
      </c>
      <c r="G25" s="21">
        <f t="shared" si="1"/>
        <v>340.12</v>
      </c>
    </row>
    <row r="26" spans="2:7" ht="15">
      <c r="B26" s="28"/>
      <c r="C26" s="9" t="s">
        <v>27</v>
      </c>
      <c r="D26" s="5">
        <v>447.87</v>
      </c>
      <c r="E26" s="10">
        <v>446.5</v>
      </c>
      <c r="F26" s="7">
        <f t="shared" si="0"/>
        <v>1.3700000000000045</v>
      </c>
      <c r="G26" s="21">
        <f t="shared" si="1"/>
        <v>392.92</v>
      </c>
    </row>
    <row r="27" spans="2:7" ht="15">
      <c r="B27" s="28"/>
      <c r="C27" s="9" t="s">
        <v>28</v>
      </c>
      <c r="D27" s="5">
        <v>447.87</v>
      </c>
      <c r="E27" s="10">
        <v>474.1</v>
      </c>
      <c r="F27" s="7">
        <f t="shared" si="0"/>
        <v>-26.230000000000018</v>
      </c>
      <c r="G27" s="21">
        <f>ROUND((E27*0.87),2)</f>
        <v>412.47</v>
      </c>
    </row>
    <row r="28" spans="2:7" ht="15">
      <c r="B28" s="28"/>
      <c r="C28" s="9" t="s">
        <v>29</v>
      </c>
      <c r="D28" s="5">
        <v>447.87</v>
      </c>
      <c r="E28" s="10">
        <v>511.1</v>
      </c>
      <c r="F28" s="7">
        <f t="shared" si="0"/>
        <v>-63.23000000000002</v>
      </c>
      <c r="G28" s="21">
        <f>ROUND((E28*0.85),2)</f>
        <v>434.44</v>
      </c>
    </row>
    <row r="29" spans="2:7" ht="15">
      <c r="B29" s="28"/>
      <c r="C29" s="9" t="s">
        <v>30</v>
      </c>
      <c r="D29" s="5">
        <v>417.87</v>
      </c>
      <c r="E29" s="10">
        <v>516.8</v>
      </c>
      <c r="F29" s="7">
        <f t="shared" si="0"/>
        <v>-98.92999999999995</v>
      </c>
      <c r="G29" s="21">
        <f>ROUND((E29*0.87),2)</f>
        <v>449.62</v>
      </c>
    </row>
    <row r="30" spans="2:7" ht="15">
      <c r="B30" s="28"/>
      <c r="C30" s="9" t="s">
        <v>31</v>
      </c>
      <c r="D30" s="5">
        <v>417.87</v>
      </c>
      <c r="E30" s="10">
        <v>498.1</v>
      </c>
      <c r="F30" s="7">
        <f t="shared" si="0"/>
        <v>-80.23000000000002</v>
      </c>
      <c r="G30" s="21">
        <f>ROUND((E30*0.87),2)</f>
        <v>433.35</v>
      </c>
    </row>
    <row r="31" spans="2:7" ht="15.75" thickBot="1">
      <c r="B31" s="29"/>
      <c r="C31" s="11" t="s">
        <v>32</v>
      </c>
      <c r="D31" s="5">
        <v>417.87</v>
      </c>
      <c r="E31" s="12">
        <v>472.6</v>
      </c>
      <c r="F31" s="7">
        <f>D31-E31</f>
        <v>-54.73000000000002</v>
      </c>
      <c r="G31" s="21">
        <f>ROUND((E31*0.87),2)</f>
        <v>411.16</v>
      </c>
    </row>
    <row r="32" spans="2:7" ht="15.75" thickBot="1">
      <c r="B32" s="13" t="s">
        <v>33</v>
      </c>
      <c r="C32" s="14"/>
      <c r="D32" s="15">
        <f>AVERAGE(D8:D31)</f>
        <v>447.45333333333343</v>
      </c>
      <c r="E32" s="15">
        <f>AVERAGE(E8:E31)</f>
        <v>458.3583333333334</v>
      </c>
      <c r="F32" s="15">
        <f>AVERAGE(F8:F31)</f>
        <v>-10.905000000000001</v>
      </c>
      <c r="G32" s="15">
        <f>AVERAGE(G8:G31)</f>
        <v>399.8095833333334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140625" style="0" customWidth="1"/>
    <col min="4" max="4" width="18.28125" style="0" customWidth="1"/>
    <col min="5" max="6" width="18.421875" style="0" customWidth="1"/>
    <col min="7" max="7" width="18.140625" style="0" customWidth="1"/>
  </cols>
  <sheetData>
    <row r="1" ht="15.75">
      <c r="B1" s="1" t="s">
        <v>66</v>
      </c>
    </row>
    <row r="2" ht="15.75">
      <c r="B2" s="1" t="s">
        <v>67</v>
      </c>
    </row>
    <row r="3" ht="15.75">
      <c r="B3" s="1" t="s">
        <v>68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5">
        <v>402.56</v>
      </c>
      <c r="E8" s="6">
        <v>484.2</v>
      </c>
      <c r="F8" s="7">
        <f>D8-E8</f>
        <v>-81.63999999999999</v>
      </c>
      <c r="G8" s="21">
        <f>ROUND((E8*0.87),2)</f>
        <v>421.25</v>
      </c>
    </row>
    <row r="9" spans="2:7" ht="15">
      <c r="B9" s="28"/>
      <c r="C9" s="9" t="s">
        <v>10</v>
      </c>
      <c r="D9" s="5">
        <v>402.56</v>
      </c>
      <c r="E9" s="10">
        <v>450.3</v>
      </c>
      <c r="F9" s="7">
        <f aca="true" t="shared" si="0" ref="F9:F31">D9-E9</f>
        <v>-47.74000000000001</v>
      </c>
      <c r="G9" s="21">
        <f>ROUND((E9*0.87),2)</f>
        <v>391.76</v>
      </c>
    </row>
    <row r="10" spans="2:7" ht="15">
      <c r="B10" s="28"/>
      <c r="C10" s="9" t="s">
        <v>11</v>
      </c>
      <c r="D10" s="5">
        <v>402.56</v>
      </c>
      <c r="E10" s="10">
        <v>441.4</v>
      </c>
      <c r="F10" s="7">
        <f t="shared" si="0"/>
        <v>-38.839999999999975</v>
      </c>
      <c r="G10" s="21">
        <f>ROUND((E10*0.87),2)</f>
        <v>384.02</v>
      </c>
    </row>
    <row r="11" spans="2:7" ht="15">
      <c r="B11" s="28"/>
      <c r="C11" s="9" t="s">
        <v>12</v>
      </c>
      <c r="D11" s="5">
        <v>402.56</v>
      </c>
      <c r="E11" s="10">
        <v>448.3</v>
      </c>
      <c r="F11" s="7">
        <f t="shared" si="0"/>
        <v>-45.74000000000001</v>
      </c>
      <c r="G11" s="21">
        <f aca="true" t="shared" si="1" ref="G11:G23">ROUND((E11*0.88),2)</f>
        <v>394.5</v>
      </c>
    </row>
    <row r="12" spans="2:7" ht="15">
      <c r="B12" s="28"/>
      <c r="C12" s="9" t="s">
        <v>13</v>
      </c>
      <c r="D12" s="5">
        <v>402.56</v>
      </c>
      <c r="E12" s="10">
        <v>468.1</v>
      </c>
      <c r="F12" s="7">
        <f t="shared" si="0"/>
        <v>-65.54000000000002</v>
      </c>
      <c r="G12" s="21">
        <f t="shared" si="1"/>
        <v>411.93</v>
      </c>
    </row>
    <row r="13" spans="2:7" ht="15">
      <c r="B13" s="28"/>
      <c r="C13" s="9" t="s">
        <v>14</v>
      </c>
      <c r="D13" s="5">
        <v>402.56</v>
      </c>
      <c r="E13" s="10">
        <v>479.2</v>
      </c>
      <c r="F13" s="7">
        <f t="shared" si="0"/>
        <v>-76.63999999999999</v>
      </c>
      <c r="G13" s="21">
        <f t="shared" si="1"/>
        <v>421.7</v>
      </c>
    </row>
    <row r="14" spans="2:7" ht="15">
      <c r="B14" s="28"/>
      <c r="C14" s="9" t="s">
        <v>15</v>
      </c>
      <c r="D14" s="5">
        <v>452.56</v>
      </c>
      <c r="E14" s="10">
        <v>423.5</v>
      </c>
      <c r="F14" s="7">
        <f t="shared" si="0"/>
        <v>29.060000000000002</v>
      </c>
      <c r="G14" s="21">
        <f t="shared" si="1"/>
        <v>372.68</v>
      </c>
    </row>
    <row r="15" spans="2:7" ht="15">
      <c r="B15" s="28"/>
      <c r="C15" s="9" t="s">
        <v>16</v>
      </c>
      <c r="D15" s="5">
        <v>452.56</v>
      </c>
      <c r="E15" s="10">
        <v>426.3</v>
      </c>
      <c r="F15" s="7">
        <f t="shared" si="0"/>
        <v>26.25999999999999</v>
      </c>
      <c r="G15" s="21">
        <f t="shared" si="1"/>
        <v>375.14</v>
      </c>
    </row>
    <row r="16" spans="2:7" ht="15">
      <c r="B16" s="28"/>
      <c r="C16" s="9" t="s">
        <v>17</v>
      </c>
      <c r="D16" s="5">
        <v>502.56</v>
      </c>
      <c r="E16" s="10">
        <v>439.9</v>
      </c>
      <c r="F16" s="7">
        <f t="shared" si="0"/>
        <v>62.660000000000025</v>
      </c>
      <c r="G16" s="21">
        <f t="shared" si="1"/>
        <v>387.11</v>
      </c>
    </row>
    <row r="17" spans="2:7" ht="15">
      <c r="B17" s="28"/>
      <c r="C17" s="9" t="s">
        <v>18</v>
      </c>
      <c r="D17" s="5">
        <v>502.56</v>
      </c>
      <c r="E17" s="10">
        <v>421.6</v>
      </c>
      <c r="F17" s="7">
        <f t="shared" si="0"/>
        <v>80.95999999999998</v>
      </c>
      <c r="G17" s="21">
        <f t="shared" si="1"/>
        <v>371.01</v>
      </c>
    </row>
    <row r="18" spans="2:7" ht="15">
      <c r="B18" s="28"/>
      <c r="C18" s="9" t="s">
        <v>19</v>
      </c>
      <c r="D18" s="5">
        <v>502.56</v>
      </c>
      <c r="E18" s="10">
        <v>454.3</v>
      </c>
      <c r="F18" s="7">
        <f t="shared" si="0"/>
        <v>48.25999999999999</v>
      </c>
      <c r="G18" s="21">
        <f t="shared" si="1"/>
        <v>399.78</v>
      </c>
    </row>
    <row r="19" spans="2:7" ht="15">
      <c r="B19" s="28"/>
      <c r="C19" s="9" t="s">
        <v>20</v>
      </c>
      <c r="D19" s="5">
        <v>512.56</v>
      </c>
      <c r="E19" s="10">
        <v>440.7</v>
      </c>
      <c r="F19" s="7">
        <f t="shared" si="0"/>
        <v>71.85999999999996</v>
      </c>
      <c r="G19" s="21">
        <f t="shared" si="1"/>
        <v>387.82</v>
      </c>
    </row>
    <row r="20" spans="2:7" ht="15">
      <c r="B20" s="28"/>
      <c r="C20" s="9" t="s">
        <v>21</v>
      </c>
      <c r="D20" s="5">
        <v>331.69</v>
      </c>
      <c r="E20" s="10">
        <v>410.3</v>
      </c>
      <c r="F20" s="7">
        <f t="shared" si="0"/>
        <v>-78.61000000000001</v>
      </c>
      <c r="G20" s="21">
        <f t="shared" si="1"/>
        <v>361.06</v>
      </c>
    </row>
    <row r="21" spans="2:7" ht="15">
      <c r="B21" s="28"/>
      <c r="C21" s="9" t="s">
        <v>22</v>
      </c>
      <c r="D21" s="5">
        <v>361.69</v>
      </c>
      <c r="E21" s="10">
        <v>461.4</v>
      </c>
      <c r="F21" s="7">
        <f t="shared" si="0"/>
        <v>-99.70999999999998</v>
      </c>
      <c r="G21" s="21">
        <f>ROUND((E21*0.88),2)</f>
        <v>406.03</v>
      </c>
    </row>
    <row r="22" spans="2:7" ht="15">
      <c r="B22" s="28"/>
      <c r="C22" s="9" t="s">
        <v>23</v>
      </c>
      <c r="D22" s="5">
        <v>361.69</v>
      </c>
      <c r="E22" s="10">
        <v>402.9</v>
      </c>
      <c r="F22" s="7">
        <f t="shared" si="0"/>
        <v>-41.20999999999998</v>
      </c>
      <c r="G22" s="21">
        <f t="shared" si="1"/>
        <v>354.55</v>
      </c>
    </row>
    <row r="23" spans="2:7" ht="15">
      <c r="B23" s="28"/>
      <c r="C23" s="9" t="s">
        <v>24</v>
      </c>
      <c r="D23" s="5">
        <v>331.69</v>
      </c>
      <c r="E23" s="10">
        <v>409.4</v>
      </c>
      <c r="F23" s="7">
        <f t="shared" si="0"/>
        <v>-77.70999999999998</v>
      </c>
      <c r="G23" s="21">
        <f t="shared" si="1"/>
        <v>360.27</v>
      </c>
    </row>
    <row r="24" spans="2:7" ht="15">
      <c r="B24" s="28"/>
      <c r="C24" s="9" t="s">
        <v>25</v>
      </c>
      <c r="D24" s="5">
        <v>331.69</v>
      </c>
      <c r="E24" s="10">
        <v>461.7</v>
      </c>
      <c r="F24" s="7">
        <f t="shared" si="0"/>
        <v>-130.01</v>
      </c>
      <c r="G24" s="21">
        <f>ROUND((E24*0.87),2)</f>
        <v>401.68</v>
      </c>
    </row>
    <row r="25" spans="2:7" ht="15">
      <c r="B25" s="28"/>
      <c r="C25" s="9" t="s">
        <v>26</v>
      </c>
      <c r="D25" s="5">
        <v>361.69</v>
      </c>
      <c r="E25" s="10">
        <v>487.5</v>
      </c>
      <c r="F25" s="7">
        <f t="shared" si="0"/>
        <v>-125.81</v>
      </c>
      <c r="G25" s="21">
        <f aca="true" t="shared" si="2" ref="G25:G31">ROUND((E25*0.87),2)</f>
        <v>424.13</v>
      </c>
    </row>
    <row r="26" spans="2:7" ht="15">
      <c r="B26" s="28"/>
      <c r="C26" s="9" t="s">
        <v>27</v>
      </c>
      <c r="D26" s="5">
        <v>361.69</v>
      </c>
      <c r="E26" s="10">
        <v>488.2</v>
      </c>
      <c r="F26" s="7">
        <f t="shared" si="0"/>
        <v>-126.50999999999999</v>
      </c>
      <c r="G26" s="21">
        <f t="shared" si="2"/>
        <v>424.73</v>
      </c>
    </row>
    <row r="27" spans="2:7" ht="15">
      <c r="B27" s="28"/>
      <c r="C27" s="9" t="s">
        <v>28</v>
      </c>
      <c r="D27" s="5">
        <v>331.69</v>
      </c>
      <c r="E27" s="10">
        <v>510.8</v>
      </c>
      <c r="F27" s="7">
        <f t="shared" si="0"/>
        <v>-179.11</v>
      </c>
      <c r="G27" s="21">
        <f t="shared" si="2"/>
        <v>444.4</v>
      </c>
    </row>
    <row r="28" spans="2:7" ht="15">
      <c r="B28" s="28"/>
      <c r="C28" s="9" t="s">
        <v>29</v>
      </c>
      <c r="D28" s="5">
        <v>331.69</v>
      </c>
      <c r="E28" s="10">
        <v>480.9</v>
      </c>
      <c r="F28" s="7">
        <f t="shared" si="0"/>
        <v>-149.20999999999998</v>
      </c>
      <c r="G28" s="21">
        <f t="shared" si="2"/>
        <v>418.38</v>
      </c>
    </row>
    <row r="29" spans="2:7" ht="15">
      <c r="B29" s="28"/>
      <c r="C29" s="9" t="s">
        <v>30</v>
      </c>
      <c r="D29" s="5">
        <v>301.69</v>
      </c>
      <c r="E29" s="10">
        <v>459.7</v>
      </c>
      <c r="F29" s="7">
        <f t="shared" si="0"/>
        <v>-158.01</v>
      </c>
      <c r="G29" s="21">
        <f t="shared" si="2"/>
        <v>399.94</v>
      </c>
    </row>
    <row r="30" spans="2:7" ht="15">
      <c r="B30" s="28"/>
      <c r="C30" s="9" t="s">
        <v>31</v>
      </c>
      <c r="D30" s="5">
        <v>301.69</v>
      </c>
      <c r="E30" s="10">
        <v>509.4</v>
      </c>
      <c r="F30" s="7">
        <f t="shared" si="0"/>
        <v>-207.70999999999998</v>
      </c>
      <c r="G30" s="21">
        <f t="shared" si="2"/>
        <v>443.18</v>
      </c>
    </row>
    <row r="31" spans="2:7" ht="15.75" thickBot="1">
      <c r="B31" s="29"/>
      <c r="C31" s="11" t="s">
        <v>32</v>
      </c>
      <c r="D31" s="5">
        <v>301.69</v>
      </c>
      <c r="E31" s="12">
        <v>504.9</v>
      </c>
      <c r="F31" s="7">
        <f t="shared" si="0"/>
        <v>-203.20999999999998</v>
      </c>
      <c r="G31" s="21">
        <f t="shared" si="2"/>
        <v>439.26</v>
      </c>
    </row>
    <row r="32" spans="2:7" ht="15.75" thickBot="1">
      <c r="B32" s="13" t="s">
        <v>33</v>
      </c>
      <c r="C32" s="14"/>
      <c r="D32" s="15">
        <f>AVERAGE(D8:D31)</f>
        <v>389.625</v>
      </c>
      <c r="E32" s="15">
        <f>AVERAGE(E8:E31)</f>
        <v>456.8708333333332</v>
      </c>
      <c r="F32" s="15">
        <f>AVERAGE(F8:F31)</f>
        <v>-67.24583333333334</v>
      </c>
      <c r="G32" s="15">
        <f>AVERAGE(G8:G31)</f>
        <v>399.84625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K18" sqref="K18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00390625" style="0" customWidth="1"/>
    <col min="4" max="4" width="18.28125" style="0" customWidth="1"/>
    <col min="5" max="5" width="18.421875" style="0" customWidth="1"/>
    <col min="6" max="7" width="18.28125" style="0" customWidth="1"/>
  </cols>
  <sheetData>
    <row r="1" ht="15.75">
      <c r="B1" s="1" t="s">
        <v>37</v>
      </c>
    </row>
    <row r="2" ht="15.75">
      <c r="B2" s="1" t="s">
        <v>69</v>
      </c>
    </row>
    <row r="3" ht="15.75">
      <c r="B3" s="1" t="s">
        <v>70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5">
        <v>418.75</v>
      </c>
      <c r="E8" s="6">
        <v>516.3</v>
      </c>
      <c r="F8" s="7">
        <f>D8-E8</f>
        <v>-97.54999999999995</v>
      </c>
      <c r="G8" s="21">
        <f>ROUND((E8*0.91),2)</f>
        <v>469.83</v>
      </c>
    </row>
    <row r="9" spans="2:7" ht="15">
      <c r="B9" s="28"/>
      <c r="C9" s="9" t="s">
        <v>10</v>
      </c>
      <c r="D9" s="5">
        <v>418.75</v>
      </c>
      <c r="E9" s="10">
        <v>511.1</v>
      </c>
      <c r="F9" s="7">
        <f aca="true" t="shared" si="0" ref="F9:F31">D9-E9</f>
        <v>-92.35000000000002</v>
      </c>
      <c r="G9" s="21">
        <f>ROUND((E9*0.91),2)</f>
        <v>465.1</v>
      </c>
    </row>
    <row r="10" spans="2:7" ht="15">
      <c r="B10" s="28"/>
      <c r="C10" s="9" t="s">
        <v>11</v>
      </c>
      <c r="D10" s="5">
        <v>418.75</v>
      </c>
      <c r="E10" s="10">
        <v>484.7</v>
      </c>
      <c r="F10" s="7">
        <f t="shared" si="0"/>
        <v>-65.94999999999999</v>
      </c>
      <c r="G10" s="21">
        <f>ROUND((E10*0.91),2)</f>
        <v>441.08</v>
      </c>
    </row>
    <row r="11" spans="2:7" ht="15">
      <c r="B11" s="28"/>
      <c r="C11" s="9" t="s">
        <v>12</v>
      </c>
      <c r="D11" s="5">
        <v>418.75</v>
      </c>
      <c r="E11" s="10">
        <v>420.5</v>
      </c>
      <c r="F11" s="7">
        <f t="shared" si="0"/>
        <v>-1.75</v>
      </c>
      <c r="G11" s="21">
        <f>ROUND((E11*0.91),2)</f>
        <v>382.66</v>
      </c>
    </row>
    <row r="12" spans="2:7" ht="15">
      <c r="B12" s="28"/>
      <c r="C12" s="9" t="s">
        <v>13</v>
      </c>
      <c r="D12" s="5">
        <v>304.67</v>
      </c>
      <c r="E12" s="10">
        <v>447.4</v>
      </c>
      <c r="F12" s="7">
        <f t="shared" si="0"/>
        <v>-142.72999999999996</v>
      </c>
      <c r="G12" s="21">
        <f>ROUND((E12*0.91),2)</f>
        <v>407.13</v>
      </c>
    </row>
    <row r="13" spans="2:7" ht="15">
      <c r="B13" s="28"/>
      <c r="C13" s="9" t="s">
        <v>14</v>
      </c>
      <c r="D13" s="5">
        <v>304.67</v>
      </c>
      <c r="E13" s="10">
        <v>459.9</v>
      </c>
      <c r="F13" s="7">
        <f t="shared" si="0"/>
        <v>-155.22999999999996</v>
      </c>
      <c r="G13" s="21">
        <f>ROUND((E13*0.9),2)</f>
        <v>413.91</v>
      </c>
    </row>
    <row r="14" spans="2:7" ht="15">
      <c r="B14" s="28"/>
      <c r="C14" s="9" t="s">
        <v>15</v>
      </c>
      <c r="D14" s="5">
        <v>304.67</v>
      </c>
      <c r="E14" s="10">
        <v>458.3</v>
      </c>
      <c r="F14" s="7">
        <f t="shared" si="0"/>
        <v>-153.63</v>
      </c>
      <c r="G14" s="21">
        <f>ROUND((E14*0.89),2)</f>
        <v>407.89</v>
      </c>
    </row>
    <row r="15" spans="2:7" ht="15">
      <c r="B15" s="28"/>
      <c r="C15" s="9" t="s">
        <v>16</v>
      </c>
      <c r="D15" s="5">
        <v>304.67</v>
      </c>
      <c r="E15" s="10">
        <v>436.6</v>
      </c>
      <c r="F15" s="7">
        <f t="shared" si="0"/>
        <v>-131.93</v>
      </c>
      <c r="G15" s="21">
        <f>ROUND((E15*0.9),2)</f>
        <v>392.94</v>
      </c>
    </row>
    <row r="16" spans="2:7" ht="15">
      <c r="B16" s="28"/>
      <c r="C16" s="9" t="s">
        <v>17</v>
      </c>
      <c r="D16" s="5">
        <v>304.67</v>
      </c>
      <c r="E16" s="10">
        <v>408.4</v>
      </c>
      <c r="F16" s="7">
        <f t="shared" si="0"/>
        <v>-103.72999999999996</v>
      </c>
      <c r="G16" s="21">
        <f aca="true" t="shared" si="1" ref="G16:G30">ROUND((E16*0.9),2)</f>
        <v>367.56</v>
      </c>
    </row>
    <row r="17" spans="2:7" ht="15">
      <c r="B17" s="28"/>
      <c r="C17" s="9" t="s">
        <v>18</v>
      </c>
      <c r="D17" s="5">
        <v>304.67</v>
      </c>
      <c r="E17" s="10">
        <v>432.5</v>
      </c>
      <c r="F17" s="7">
        <f t="shared" si="0"/>
        <v>-127.82999999999998</v>
      </c>
      <c r="G17" s="21">
        <f t="shared" si="1"/>
        <v>389.25</v>
      </c>
    </row>
    <row r="18" spans="2:7" ht="15">
      <c r="B18" s="28"/>
      <c r="C18" s="9" t="s">
        <v>19</v>
      </c>
      <c r="D18" s="5">
        <v>284.67</v>
      </c>
      <c r="E18" s="10">
        <v>385.4</v>
      </c>
      <c r="F18" s="7">
        <f t="shared" si="0"/>
        <v>-100.72999999999996</v>
      </c>
      <c r="G18" s="21">
        <f t="shared" si="1"/>
        <v>346.86</v>
      </c>
    </row>
    <row r="19" spans="2:7" ht="15">
      <c r="B19" s="28"/>
      <c r="C19" s="9" t="s">
        <v>20</v>
      </c>
      <c r="D19" s="5">
        <v>284.67</v>
      </c>
      <c r="E19" s="10">
        <v>367.8</v>
      </c>
      <c r="F19" s="7">
        <f t="shared" si="0"/>
        <v>-83.13</v>
      </c>
      <c r="G19" s="21">
        <f t="shared" si="1"/>
        <v>331.02</v>
      </c>
    </row>
    <row r="20" spans="2:7" ht="15">
      <c r="B20" s="28"/>
      <c r="C20" s="9" t="s">
        <v>21</v>
      </c>
      <c r="D20" s="5">
        <v>284.67</v>
      </c>
      <c r="E20" s="10">
        <v>444.2</v>
      </c>
      <c r="F20" s="7">
        <f t="shared" si="0"/>
        <v>-159.52999999999997</v>
      </c>
      <c r="G20" s="21">
        <f t="shared" si="1"/>
        <v>399.78</v>
      </c>
    </row>
    <row r="21" spans="2:7" ht="15">
      <c r="B21" s="28"/>
      <c r="C21" s="9" t="s">
        <v>22</v>
      </c>
      <c r="D21" s="5">
        <v>254.67</v>
      </c>
      <c r="E21" s="10">
        <v>375.8</v>
      </c>
      <c r="F21" s="7">
        <f t="shared" si="0"/>
        <v>-121.13000000000002</v>
      </c>
      <c r="G21" s="21">
        <f t="shared" si="1"/>
        <v>338.22</v>
      </c>
    </row>
    <row r="22" spans="2:7" ht="15">
      <c r="B22" s="28"/>
      <c r="C22" s="9" t="s">
        <v>23</v>
      </c>
      <c r="D22" s="5">
        <v>234.67</v>
      </c>
      <c r="E22" s="10">
        <v>462.6</v>
      </c>
      <c r="F22" s="7">
        <f t="shared" si="0"/>
        <v>-227.93000000000004</v>
      </c>
      <c r="G22" s="21">
        <f>ROUND((E22*0.9),2)</f>
        <v>416.34</v>
      </c>
    </row>
    <row r="23" spans="2:7" ht="15">
      <c r="B23" s="28"/>
      <c r="C23" s="9" t="s">
        <v>24</v>
      </c>
      <c r="D23" s="5">
        <v>204.67</v>
      </c>
      <c r="E23" s="10">
        <v>400.2</v>
      </c>
      <c r="F23" s="7">
        <f t="shared" si="0"/>
        <v>-195.53</v>
      </c>
      <c r="G23" s="21">
        <f t="shared" si="1"/>
        <v>360.18</v>
      </c>
    </row>
    <row r="24" spans="2:7" ht="15">
      <c r="B24" s="28"/>
      <c r="C24" s="9" t="s">
        <v>25</v>
      </c>
      <c r="D24" s="5">
        <v>263.59</v>
      </c>
      <c r="E24" s="10">
        <v>421.2</v>
      </c>
      <c r="F24" s="7">
        <f t="shared" si="0"/>
        <v>-157.61</v>
      </c>
      <c r="G24" s="21">
        <f t="shared" si="1"/>
        <v>379.08</v>
      </c>
    </row>
    <row r="25" spans="2:7" ht="15">
      <c r="B25" s="28"/>
      <c r="C25" s="9" t="s">
        <v>26</v>
      </c>
      <c r="D25" s="5">
        <v>263.59</v>
      </c>
      <c r="E25" s="10">
        <v>413.1</v>
      </c>
      <c r="F25" s="7">
        <f t="shared" si="0"/>
        <v>-149.51000000000005</v>
      </c>
      <c r="G25" s="21">
        <f t="shared" si="1"/>
        <v>371.79</v>
      </c>
    </row>
    <row r="26" spans="2:7" ht="15">
      <c r="B26" s="28"/>
      <c r="C26" s="9" t="s">
        <v>27</v>
      </c>
      <c r="D26" s="5">
        <v>243.59</v>
      </c>
      <c r="E26" s="10">
        <v>445.5</v>
      </c>
      <c r="F26" s="7">
        <f t="shared" si="0"/>
        <v>-201.91</v>
      </c>
      <c r="G26" s="21">
        <f t="shared" si="1"/>
        <v>400.95</v>
      </c>
    </row>
    <row r="27" spans="2:7" ht="15">
      <c r="B27" s="28"/>
      <c r="C27" s="9" t="s">
        <v>28</v>
      </c>
      <c r="D27" s="5">
        <v>243.59</v>
      </c>
      <c r="E27" s="10">
        <v>479.3</v>
      </c>
      <c r="F27" s="7">
        <f t="shared" si="0"/>
        <v>-235.71</v>
      </c>
      <c r="G27" s="21">
        <f>ROUND((E27*0.9),2)</f>
        <v>431.37</v>
      </c>
    </row>
    <row r="28" spans="2:7" ht="15">
      <c r="B28" s="28"/>
      <c r="C28" s="9" t="s">
        <v>29</v>
      </c>
      <c r="D28" s="5">
        <v>243.59</v>
      </c>
      <c r="E28" s="10">
        <v>477.4</v>
      </c>
      <c r="F28" s="7">
        <f t="shared" si="0"/>
        <v>-233.80999999999997</v>
      </c>
      <c r="G28" s="21">
        <f t="shared" si="1"/>
        <v>429.66</v>
      </c>
    </row>
    <row r="29" spans="2:7" ht="15">
      <c r="B29" s="28"/>
      <c r="C29" s="9" t="s">
        <v>30</v>
      </c>
      <c r="D29" s="5">
        <v>243.59</v>
      </c>
      <c r="E29" s="10">
        <v>477.1</v>
      </c>
      <c r="F29" s="7">
        <f t="shared" si="0"/>
        <v>-233.51000000000002</v>
      </c>
      <c r="G29" s="21">
        <f t="shared" si="1"/>
        <v>429.39</v>
      </c>
    </row>
    <row r="30" spans="2:7" ht="15">
      <c r="B30" s="28"/>
      <c r="C30" s="9" t="s">
        <v>31</v>
      </c>
      <c r="D30" s="5">
        <v>243.59</v>
      </c>
      <c r="E30" s="10">
        <v>432.7</v>
      </c>
      <c r="F30" s="7">
        <f t="shared" si="0"/>
        <v>-189.10999999999999</v>
      </c>
      <c r="G30" s="21">
        <f t="shared" si="1"/>
        <v>389.43</v>
      </c>
    </row>
    <row r="31" spans="2:7" ht="15.75" thickBot="1">
      <c r="B31" s="29"/>
      <c r="C31" s="11" t="s">
        <v>32</v>
      </c>
      <c r="D31" s="5">
        <v>243.59</v>
      </c>
      <c r="E31" s="12">
        <v>487.9</v>
      </c>
      <c r="F31" s="7">
        <f t="shared" si="0"/>
        <v>-244.30999999999997</v>
      </c>
      <c r="G31" s="21">
        <f>ROUND((E31*0.89),2)</f>
        <v>434.23</v>
      </c>
    </row>
    <row r="32" spans="2:7" ht="15.75" thickBot="1">
      <c r="B32" s="13" t="s">
        <v>33</v>
      </c>
      <c r="C32" s="14"/>
      <c r="D32" s="15">
        <f>AVERAGE(D8:D31)</f>
        <v>293.32333333333344</v>
      </c>
      <c r="E32" s="15">
        <f>AVERAGE(E8:E31)</f>
        <v>443.57916666666665</v>
      </c>
      <c r="F32" s="15">
        <f>AVERAGE(F8:F31)</f>
        <v>-150.25583333333336</v>
      </c>
      <c r="G32" s="15">
        <f>AVERAGE(G8:G31)</f>
        <v>399.81874999999997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0">
      <selection activeCell="I14" sqref="I14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140625" style="0" customWidth="1"/>
    <col min="4" max="4" width="18.28125" style="0" customWidth="1"/>
    <col min="5" max="5" width="18.140625" style="0" customWidth="1"/>
    <col min="6" max="6" width="18.421875" style="0" customWidth="1"/>
    <col min="7" max="7" width="18.00390625" style="0" customWidth="1"/>
  </cols>
  <sheetData>
    <row r="1" ht="15.75">
      <c r="B1" s="1" t="s">
        <v>37</v>
      </c>
    </row>
    <row r="2" ht="15.75">
      <c r="B2" s="1" t="s">
        <v>71</v>
      </c>
    </row>
    <row r="3" ht="15.75">
      <c r="B3" s="1" t="s">
        <v>72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5">
        <v>213.59</v>
      </c>
      <c r="E8" s="6">
        <v>509</v>
      </c>
      <c r="F8" s="7">
        <f>D8-E8</f>
        <v>-295.40999999999997</v>
      </c>
      <c r="G8" s="21">
        <f>ROUND((E8*0.99),2)</f>
        <v>503.91</v>
      </c>
    </row>
    <row r="9" spans="2:7" ht="15">
      <c r="B9" s="28"/>
      <c r="C9" s="9" t="s">
        <v>10</v>
      </c>
      <c r="D9" s="5">
        <v>213.59</v>
      </c>
      <c r="E9" s="10">
        <v>501.2</v>
      </c>
      <c r="F9" s="7">
        <f aca="true" t="shared" si="0" ref="F9:F31">D9-E9</f>
        <v>-287.61</v>
      </c>
      <c r="G9" s="21">
        <f aca="true" t="shared" si="1" ref="G9:G29">ROUND((E9*0.99),2)</f>
        <v>496.19</v>
      </c>
    </row>
    <row r="10" spans="2:7" ht="15">
      <c r="B10" s="28"/>
      <c r="C10" s="9" t="s">
        <v>11</v>
      </c>
      <c r="D10" s="5">
        <v>346.38</v>
      </c>
      <c r="E10" s="10">
        <v>481</v>
      </c>
      <c r="F10" s="7">
        <f t="shared" si="0"/>
        <v>-134.62</v>
      </c>
      <c r="G10" s="21">
        <f t="shared" si="1"/>
        <v>476.19</v>
      </c>
    </row>
    <row r="11" spans="2:7" ht="15">
      <c r="B11" s="28"/>
      <c r="C11" s="9" t="s">
        <v>12</v>
      </c>
      <c r="D11" s="5">
        <v>346.38</v>
      </c>
      <c r="E11" s="10">
        <v>502</v>
      </c>
      <c r="F11" s="7">
        <f t="shared" si="0"/>
        <v>-155.62</v>
      </c>
      <c r="G11" s="21">
        <f t="shared" si="1"/>
        <v>496.98</v>
      </c>
    </row>
    <row r="12" spans="2:7" ht="15">
      <c r="B12" s="28"/>
      <c r="C12" s="9" t="s">
        <v>13</v>
      </c>
      <c r="D12" s="5">
        <v>346.38</v>
      </c>
      <c r="E12" s="10">
        <v>519.5</v>
      </c>
      <c r="F12" s="7">
        <f t="shared" si="0"/>
        <v>-173.12</v>
      </c>
      <c r="G12" s="21">
        <f t="shared" si="1"/>
        <v>514.31</v>
      </c>
    </row>
    <row r="13" spans="2:7" ht="15">
      <c r="B13" s="28"/>
      <c r="C13" s="9" t="s">
        <v>14</v>
      </c>
      <c r="D13" s="5">
        <v>316.38</v>
      </c>
      <c r="E13" s="10">
        <v>485.4</v>
      </c>
      <c r="F13" s="7">
        <f t="shared" si="0"/>
        <v>-169.01999999999998</v>
      </c>
      <c r="G13" s="21">
        <f t="shared" si="1"/>
        <v>480.55</v>
      </c>
    </row>
    <row r="14" spans="2:7" ht="15">
      <c r="B14" s="28"/>
      <c r="C14" s="9" t="s">
        <v>15</v>
      </c>
      <c r="D14" s="5">
        <v>316.38</v>
      </c>
      <c r="E14" s="10">
        <v>484.9</v>
      </c>
      <c r="F14" s="7">
        <f t="shared" si="0"/>
        <v>-168.51999999999998</v>
      </c>
      <c r="G14" s="21">
        <f t="shared" si="1"/>
        <v>480.05</v>
      </c>
    </row>
    <row r="15" spans="2:7" ht="15">
      <c r="B15" s="28"/>
      <c r="C15" s="9" t="s">
        <v>16</v>
      </c>
      <c r="D15" s="5">
        <v>351.24</v>
      </c>
      <c r="E15" s="10">
        <v>469.1</v>
      </c>
      <c r="F15" s="7">
        <f t="shared" si="0"/>
        <v>-117.86000000000001</v>
      </c>
      <c r="G15" s="21">
        <f t="shared" si="1"/>
        <v>464.41</v>
      </c>
    </row>
    <row r="16" spans="2:7" ht="15">
      <c r="B16" s="28"/>
      <c r="C16" s="9" t="s">
        <v>17</v>
      </c>
      <c r="D16" s="5">
        <v>341.24</v>
      </c>
      <c r="E16" s="10">
        <v>472.3</v>
      </c>
      <c r="F16" s="7">
        <f t="shared" si="0"/>
        <v>-131.06</v>
      </c>
      <c r="G16" s="21">
        <f t="shared" si="1"/>
        <v>467.58</v>
      </c>
    </row>
    <row r="17" spans="2:7" ht="15">
      <c r="B17" s="28"/>
      <c r="C17" s="9" t="s">
        <v>18</v>
      </c>
      <c r="D17" s="5">
        <v>333.07</v>
      </c>
      <c r="E17" s="10">
        <v>482.8</v>
      </c>
      <c r="F17" s="7">
        <f t="shared" si="0"/>
        <v>-149.73000000000002</v>
      </c>
      <c r="G17" s="21">
        <f>ROUND((E17*0.99),2)</f>
        <v>477.97</v>
      </c>
    </row>
    <row r="18" spans="2:7" ht="15">
      <c r="B18" s="28"/>
      <c r="C18" s="9" t="s">
        <v>19</v>
      </c>
      <c r="D18" s="5">
        <v>333.07</v>
      </c>
      <c r="E18" s="10">
        <v>433.3</v>
      </c>
      <c r="F18" s="7">
        <f t="shared" si="0"/>
        <v>-100.23000000000002</v>
      </c>
      <c r="G18" s="21">
        <f t="shared" si="1"/>
        <v>428.97</v>
      </c>
    </row>
    <row r="19" spans="2:7" ht="15">
      <c r="B19" s="28"/>
      <c r="C19" s="9" t="s">
        <v>20</v>
      </c>
      <c r="D19" s="5">
        <v>333.07</v>
      </c>
      <c r="E19" s="10">
        <v>415.1</v>
      </c>
      <c r="F19" s="7">
        <f t="shared" si="0"/>
        <v>-82.03000000000003</v>
      </c>
      <c r="G19" s="21">
        <f t="shared" si="1"/>
        <v>410.95</v>
      </c>
    </row>
    <row r="20" spans="2:7" ht="15">
      <c r="B20" s="28"/>
      <c r="C20" s="9" t="s">
        <v>21</v>
      </c>
      <c r="D20" s="5">
        <v>303.07</v>
      </c>
      <c r="E20" s="10">
        <v>416.5</v>
      </c>
      <c r="F20" s="7">
        <f t="shared" si="0"/>
        <v>-113.43</v>
      </c>
      <c r="G20" s="21">
        <f t="shared" si="1"/>
        <v>412.34</v>
      </c>
    </row>
    <row r="21" spans="2:7" ht="15">
      <c r="B21" s="28"/>
      <c r="C21" s="9" t="s">
        <v>22</v>
      </c>
      <c r="D21" s="5">
        <v>303.07</v>
      </c>
      <c r="E21" s="10">
        <v>420.5</v>
      </c>
      <c r="F21" s="7">
        <f t="shared" si="0"/>
        <v>-117.43</v>
      </c>
      <c r="G21" s="21">
        <f>ROUND((E21*0.99),2)</f>
        <v>416.3</v>
      </c>
    </row>
    <row r="22" spans="2:7" ht="15">
      <c r="B22" s="28"/>
      <c r="C22" s="9" t="s">
        <v>23</v>
      </c>
      <c r="D22" s="5">
        <v>303.07</v>
      </c>
      <c r="E22" s="10">
        <v>413.3</v>
      </c>
      <c r="F22" s="7">
        <f t="shared" si="0"/>
        <v>-110.23000000000002</v>
      </c>
      <c r="G22" s="21">
        <f t="shared" si="1"/>
        <v>409.17</v>
      </c>
    </row>
    <row r="23" spans="2:7" ht="15">
      <c r="B23" s="28"/>
      <c r="C23" s="9" t="s">
        <v>24</v>
      </c>
      <c r="D23" s="5">
        <v>303.07</v>
      </c>
      <c r="E23" s="10">
        <v>382.1</v>
      </c>
      <c r="F23" s="7">
        <f t="shared" si="0"/>
        <v>-79.03000000000003</v>
      </c>
      <c r="G23" s="21">
        <f t="shared" si="1"/>
        <v>378.28</v>
      </c>
    </row>
    <row r="24" spans="2:7" ht="15">
      <c r="B24" s="28"/>
      <c r="C24" s="9" t="s">
        <v>25</v>
      </c>
      <c r="D24" s="5">
        <v>349.09</v>
      </c>
      <c r="E24" s="10">
        <v>182.5</v>
      </c>
      <c r="F24" s="7">
        <f t="shared" si="0"/>
        <v>166.58999999999997</v>
      </c>
      <c r="G24" s="21">
        <f>ROUND((E24*0.99),2)</f>
        <v>180.68</v>
      </c>
    </row>
    <row r="25" spans="2:7" ht="15">
      <c r="B25" s="28"/>
      <c r="C25" s="9" t="s">
        <v>26</v>
      </c>
      <c r="D25" s="5">
        <v>349.09</v>
      </c>
      <c r="E25" s="10">
        <v>201.1</v>
      </c>
      <c r="F25" s="7">
        <f t="shared" si="0"/>
        <v>147.98999999999998</v>
      </c>
      <c r="G25" s="21">
        <f t="shared" si="1"/>
        <v>199.09</v>
      </c>
    </row>
    <row r="26" spans="2:7" ht="15">
      <c r="B26" s="28"/>
      <c r="C26" s="9" t="s">
        <v>27</v>
      </c>
      <c r="D26" s="5">
        <v>349.09</v>
      </c>
      <c r="E26" s="10">
        <v>174.2</v>
      </c>
      <c r="F26" s="7">
        <f t="shared" si="0"/>
        <v>174.89</v>
      </c>
      <c r="G26" s="21">
        <f>ROUND((E26*0.99),2)</f>
        <v>172.46</v>
      </c>
    </row>
    <row r="27" spans="2:7" ht="15">
      <c r="B27" s="28"/>
      <c r="C27" s="9" t="s">
        <v>28</v>
      </c>
      <c r="D27" s="5">
        <v>389.09</v>
      </c>
      <c r="E27" s="10">
        <v>315.2</v>
      </c>
      <c r="F27" s="7">
        <f t="shared" si="0"/>
        <v>73.88999999999999</v>
      </c>
      <c r="G27" s="21">
        <f t="shared" si="1"/>
        <v>312.05</v>
      </c>
    </row>
    <row r="28" spans="2:7" ht="15">
      <c r="B28" s="28"/>
      <c r="C28" s="9" t="s">
        <v>29</v>
      </c>
      <c r="D28" s="5">
        <v>419.09</v>
      </c>
      <c r="E28" s="10">
        <v>327.7</v>
      </c>
      <c r="F28" s="7">
        <f t="shared" si="0"/>
        <v>91.38999999999999</v>
      </c>
      <c r="G28" s="21">
        <f>ROUND((E28*0.99),2)</f>
        <v>324.42</v>
      </c>
    </row>
    <row r="29" spans="2:7" ht="15">
      <c r="B29" s="28"/>
      <c r="C29" s="9" t="s">
        <v>30</v>
      </c>
      <c r="D29" s="5">
        <v>419.09</v>
      </c>
      <c r="E29" s="10">
        <v>363.4</v>
      </c>
      <c r="F29" s="7">
        <f t="shared" si="0"/>
        <v>55.69</v>
      </c>
      <c r="G29" s="21">
        <f t="shared" si="1"/>
        <v>359.77</v>
      </c>
    </row>
    <row r="30" spans="2:7" ht="15">
      <c r="B30" s="28"/>
      <c r="C30" s="9" t="s">
        <v>31</v>
      </c>
      <c r="D30" s="5">
        <v>419.09</v>
      </c>
      <c r="E30" s="10">
        <v>338.1</v>
      </c>
      <c r="F30" s="7">
        <f t="shared" si="0"/>
        <v>80.98999999999995</v>
      </c>
      <c r="G30" s="21">
        <f>ROUND((E30*0.99),2)</f>
        <v>334.72</v>
      </c>
    </row>
    <row r="31" spans="2:7" ht="15.75" thickBot="1">
      <c r="B31" s="29"/>
      <c r="C31" s="11" t="s">
        <v>32</v>
      </c>
      <c r="D31" s="5">
        <v>419.09</v>
      </c>
      <c r="E31" s="12">
        <v>371.6</v>
      </c>
      <c r="F31" s="7">
        <f t="shared" si="0"/>
        <v>47.48999999999995</v>
      </c>
      <c r="G31" s="21">
        <f>ROUND((E31*0.99),2)</f>
        <v>367.88</v>
      </c>
    </row>
    <row r="32" spans="2:7" ht="15.75" thickBot="1">
      <c r="B32" s="13" t="s">
        <v>33</v>
      </c>
      <c r="C32" s="14"/>
      <c r="D32" s="15">
        <f>AVERAGE(D8:D31)</f>
        <v>338.1570833333334</v>
      </c>
      <c r="E32" s="15">
        <f>AVERAGE(E8:E31)</f>
        <v>402.5750000000001</v>
      </c>
      <c r="F32" s="15">
        <f>AVERAGE(F8:F31)</f>
        <v>-64.4179166666667</v>
      </c>
      <c r="G32" s="15">
        <f>AVERAGE(G8:G31)</f>
        <v>398.5508333333333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3" sqref="N33"/>
    </sheetView>
  </sheetViews>
  <sheetFormatPr defaultColWidth="8.8515625" defaultRowHeight="15"/>
  <cols>
    <col min="1" max="1" width="8.8515625" style="0" customWidth="1"/>
    <col min="2" max="6" width="18.421875" style="0" customWidth="1"/>
    <col min="7" max="7" width="18.28125" style="0" customWidth="1"/>
  </cols>
  <sheetData>
    <row r="1" ht="15.75">
      <c r="B1" s="1" t="s">
        <v>37</v>
      </c>
    </row>
    <row r="2" ht="15.75">
      <c r="B2" s="1" t="s">
        <v>73</v>
      </c>
    </row>
    <row r="3" ht="15.75">
      <c r="B3" s="1" t="s">
        <v>74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5">
        <v>419.09</v>
      </c>
      <c r="E8" s="6">
        <v>347.3</v>
      </c>
      <c r="F8" s="7">
        <f>D8-E8</f>
        <v>71.78999999999996</v>
      </c>
      <c r="G8" s="8">
        <f>ROUND((E8*1.18),2)</f>
        <v>409.81</v>
      </c>
    </row>
    <row r="9" spans="2:7" ht="15">
      <c r="B9" s="28"/>
      <c r="C9" s="9" t="s">
        <v>10</v>
      </c>
      <c r="D9" s="5">
        <v>385.94</v>
      </c>
      <c r="E9" s="10">
        <v>340.1</v>
      </c>
      <c r="F9" s="7">
        <f aca="true" t="shared" si="0" ref="F9:F31">D9-E9</f>
        <v>45.839999999999975</v>
      </c>
      <c r="G9" s="8">
        <f aca="true" t="shared" si="1" ref="G9:G31">ROUND((E9*1.18),2)</f>
        <v>401.32</v>
      </c>
    </row>
    <row r="10" spans="2:7" ht="15">
      <c r="B10" s="28"/>
      <c r="C10" s="9" t="s">
        <v>11</v>
      </c>
      <c r="D10" s="5">
        <v>385.94</v>
      </c>
      <c r="E10" s="10">
        <v>322.8</v>
      </c>
      <c r="F10" s="7">
        <f t="shared" si="0"/>
        <v>63.139999999999986</v>
      </c>
      <c r="G10" s="8">
        <f t="shared" si="1"/>
        <v>380.9</v>
      </c>
    </row>
    <row r="11" spans="2:7" ht="15">
      <c r="B11" s="28"/>
      <c r="C11" s="9" t="s">
        <v>12</v>
      </c>
      <c r="D11" s="5">
        <v>385.94</v>
      </c>
      <c r="E11" s="10">
        <v>322.5</v>
      </c>
      <c r="F11" s="7">
        <f t="shared" si="0"/>
        <v>63.44</v>
      </c>
      <c r="G11" s="8">
        <f t="shared" si="1"/>
        <v>380.55</v>
      </c>
    </row>
    <row r="12" spans="2:7" ht="15">
      <c r="B12" s="28"/>
      <c r="C12" s="9" t="s">
        <v>13</v>
      </c>
      <c r="D12" s="5">
        <v>385.94</v>
      </c>
      <c r="E12" s="10">
        <v>334.4</v>
      </c>
      <c r="F12" s="7">
        <f t="shared" si="0"/>
        <v>51.54000000000002</v>
      </c>
      <c r="G12" s="8">
        <f t="shared" si="1"/>
        <v>394.59</v>
      </c>
    </row>
    <row r="13" spans="2:7" ht="15">
      <c r="B13" s="28"/>
      <c r="C13" s="9" t="s">
        <v>14</v>
      </c>
      <c r="D13" s="5">
        <v>385.94</v>
      </c>
      <c r="E13" s="10">
        <v>358</v>
      </c>
      <c r="F13" s="7">
        <f t="shared" si="0"/>
        <v>27.939999999999998</v>
      </c>
      <c r="G13" s="8">
        <f t="shared" si="1"/>
        <v>422.44</v>
      </c>
    </row>
    <row r="14" spans="2:7" ht="15">
      <c r="B14" s="28"/>
      <c r="C14" s="9" t="s">
        <v>15</v>
      </c>
      <c r="D14" s="5">
        <v>335.14</v>
      </c>
      <c r="E14" s="10">
        <v>322.1</v>
      </c>
      <c r="F14" s="7">
        <f t="shared" si="0"/>
        <v>13.039999999999964</v>
      </c>
      <c r="G14" s="8">
        <f t="shared" si="1"/>
        <v>380.08</v>
      </c>
    </row>
    <row r="15" spans="2:7" ht="15">
      <c r="B15" s="28"/>
      <c r="C15" s="9" t="s">
        <v>16</v>
      </c>
      <c r="D15" s="5">
        <v>335.14</v>
      </c>
      <c r="E15" s="10">
        <v>378.9</v>
      </c>
      <c r="F15" s="7">
        <f t="shared" si="0"/>
        <v>-43.75999999999999</v>
      </c>
      <c r="G15" s="8">
        <f t="shared" si="1"/>
        <v>447.1</v>
      </c>
    </row>
    <row r="16" spans="2:7" ht="15">
      <c r="B16" s="28"/>
      <c r="C16" s="9" t="s">
        <v>17</v>
      </c>
      <c r="D16" s="5">
        <v>355.14</v>
      </c>
      <c r="E16" s="10">
        <v>382.3</v>
      </c>
      <c r="F16" s="7">
        <f t="shared" si="0"/>
        <v>-27.160000000000025</v>
      </c>
      <c r="G16" s="8">
        <f t="shared" si="1"/>
        <v>451.11</v>
      </c>
    </row>
    <row r="17" spans="2:7" ht="15">
      <c r="B17" s="28"/>
      <c r="C17" s="9" t="s">
        <v>18</v>
      </c>
      <c r="D17" s="5">
        <v>355.14</v>
      </c>
      <c r="E17" s="10">
        <v>404.1</v>
      </c>
      <c r="F17" s="7">
        <f t="shared" si="0"/>
        <v>-48.960000000000036</v>
      </c>
      <c r="G17" s="8">
        <f t="shared" si="1"/>
        <v>476.84</v>
      </c>
    </row>
    <row r="18" spans="2:7" ht="15">
      <c r="B18" s="28"/>
      <c r="C18" s="9" t="s">
        <v>19</v>
      </c>
      <c r="D18" s="5">
        <v>375.14</v>
      </c>
      <c r="E18" s="10">
        <v>404.3</v>
      </c>
      <c r="F18" s="7">
        <f t="shared" si="0"/>
        <v>-29.160000000000025</v>
      </c>
      <c r="G18" s="8">
        <f t="shared" si="1"/>
        <v>477.07</v>
      </c>
    </row>
    <row r="19" spans="2:7" ht="15">
      <c r="B19" s="28"/>
      <c r="C19" s="9" t="s">
        <v>20</v>
      </c>
      <c r="D19" s="5">
        <v>375.14</v>
      </c>
      <c r="E19" s="10">
        <v>425.8</v>
      </c>
      <c r="F19" s="7">
        <f t="shared" si="0"/>
        <v>-50.660000000000025</v>
      </c>
      <c r="G19" s="8">
        <v>353.23</v>
      </c>
    </row>
    <row r="20" spans="2:7" ht="15">
      <c r="B20" s="28"/>
      <c r="C20" s="9" t="s">
        <v>21</v>
      </c>
      <c r="D20" s="5">
        <v>375.14</v>
      </c>
      <c r="E20" s="10">
        <v>427</v>
      </c>
      <c r="F20" s="7">
        <f t="shared" si="0"/>
        <v>-51.860000000000014</v>
      </c>
      <c r="G20" s="8">
        <v>350.11</v>
      </c>
    </row>
    <row r="21" spans="2:7" ht="15">
      <c r="B21" s="28"/>
      <c r="C21" s="9" t="s">
        <v>22</v>
      </c>
      <c r="D21" s="5">
        <v>296.9</v>
      </c>
      <c r="E21" s="10">
        <v>427.5</v>
      </c>
      <c r="F21" s="7">
        <f t="shared" si="0"/>
        <v>-130.60000000000002</v>
      </c>
      <c r="G21" s="8">
        <v>356.21</v>
      </c>
    </row>
    <row r="22" spans="2:7" ht="15">
      <c r="B22" s="28"/>
      <c r="C22" s="9" t="s">
        <v>23</v>
      </c>
      <c r="D22" s="5">
        <v>296.9</v>
      </c>
      <c r="E22" s="10">
        <v>425.1</v>
      </c>
      <c r="F22" s="7">
        <f t="shared" si="0"/>
        <v>-128.20000000000005</v>
      </c>
      <c r="G22" s="8">
        <v>357.06</v>
      </c>
    </row>
    <row r="23" spans="2:7" ht="15">
      <c r="B23" s="28"/>
      <c r="C23" s="9" t="s">
        <v>24</v>
      </c>
      <c r="D23" s="5">
        <v>296.9</v>
      </c>
      <c r="E23" s="10">
        <v>399.1</v>
      </c>
      <c r="F23" s="7">
        <f t="shared" si="0"/>
        <v>-102.20000000000005</v>
      </c>
      <c r="G23" s="8">
        <v>354.68</v>
      </c>
    </row>
    <row r="24" spans="2:7" ht="15">
      <c r="B24" s="28"/>
      <c r="C24" s="9" t="s">
        <v>25</v>
      </c>
      <c r="D24" s="5">
        <v>296.9</v>
      </c>
      <c r="E24" s="10">
        <v>381.5</v>
      </c>
      <c r="F24" s="7">
        <f t="shared" si="0"/>
        <v>-84.60000000000002</v>
      </c>
      <c r="G24" s="8">
        <f t="shared" si="1"/>
        <v>450.17</v>
      </c>
    </row>
    <row r="25" spans="2:7" ht="15">
      <c r="B25" s="28"/>
      <c r="C25" s="9" t="s">
        <v>26</v>
      </c>
      <c r="D25" s="5">
        <v>296.9</v>
      </c>
      <c r="E25" s="10">
        <v>343.6</v>
      </c>
      <c r="F25" s="7">
        <f t="shared" si="0"/>
        <v>-46.700000000000045</v>
      </c>
      <c r="G25" s="8">
        <f t="shared" si="1"/>
        <v>405.45</v>
      </c>
    </row>
    <row r="26" spans="2:7" ht="15">
      <c r="B26" s="28"/>
      <c r="C26" s="9" t="s">
        <v>27</v>
      </c>
      <c r="D26" s="5">
        <v>276.9</v>
      </c>
      <c r="E26" s="10">
        <v>391.3</v>
      </c>
      <c r="F26" s="7">
        <f t="shared" si="0"/>
        <v>-114.40000000000003</v>
      </c>
      <c r="G26" s="8">
        <f t="shared" si="1"/>
        <v>461.73</v>
      </c>
    </row>
    <row r="27" spans="2:7" ht="15">
      <c r="B27" s="28"/>
      <c r="C27" s="9" t="s">
        <v>28</v>
      </c>
      <c r="D27" s="5">
        <v>256.9</v>
      </c>
      <c r="E27" s="10">
        <v>317.9</v>
      </c>
      <c r="F27" s="7">
        <f t="shared" si="0"/>
        <v>-61</v>
      </c>
      <c r="G27" s="8">
        <v>399.11</v>
      </c>
    </row>
    <row r="28" spans="2:7" ht="15">
      <c r="B28" s="28"/>
      <c r="C28" s="9" t="s">
        <v>29</v>
      </c>
      <c r="D28" s="5">
        <v>256.9</v>
      </c>
      <c r="E28" s="10">
        <v>315.5</v>
      </c>
      <c r="F28" s="7">
        <f t="shared" si="0"/>
        <v>-58.60000000000002</v>
      </c>
      <c r="G28" s="8">
        <v>361.22</v>
      </c>
    </row>
    <row r="29" spans="2:7" ht="15">
      <c r="B29" s="28"/>
      <c r="C29" s="9" t="s">
        <v>30</v>
      </c>
      <c r="D29" s="5">
        <v>256.9</v>
      </c>
      <c r="E29" s="10">
        <v>269.1</v>
      </c>
      <c r="F29" s="7">
        <f t="shared" si="0"/>
        <v>-12.200000000000045</v>
      </c>
      <c r="G29" s="8">
        <f t="shared" si="1"/>
        <v>317.54</v>
      </c>
    </row>
    <row r="30" spans="2:7" ht="15">
      <c r="B30" s="28"/>
      <c r="C30" s="9" t="s">
        <v>31</v>
      </c>
      <c r="D30" s="5">
        <v>256.9</v>
      </c>
      <c r="E30" s="10">
        <v>328.1</v>
      </c>
      <c r="F30" s="7">
        <f t="shared" si="0"/>
        <v>-71.20000000000005</v>
      </c>
      <c r="G30" s="8">
        <f t="shared" si="1"/>
        <v>387.16</v>
      </c>
    </row>
    <row r="31" spans="2:7" ht="15.75" thickBot="1">
      <c r="B31" s="29"/>
      <c r="C31" s="11" t="s">
        <v>32</v>
      </c>
      <c r="D31" s="5">
        <v>256.9</v>
      </c>
      <c r="E31" s="12">
        <v>350.9</v>
      </c>
      <c r="F31" s="7">
        <f t="shared" si="0"/>
        <v>-94</v>
      </c>
      <c r="G31" s="8">
        <f t="shared" si="1"/>
        <v>414.06</v>
      </c>
    </row>
    <row r="32" spans="2:7" ht="15.75" thickBot="1">
      <c r="B32" s="13" t="s">
        <v>33</v>
      </c>
      <c r="C32" s="14"/>
      <c r="D32" s="15">
        <f>AVERAGE(D8:D31)</f>
        <v>329.1945833333332</v>
      </c>
      <c r="E32" s="15">
        <f>AVERAGE(E8:E31)</f>
        <v>363.3</v>
      </c>
      <c r="F32" s="15">
        <f>AVERAGE(F8:F31)</f>
        <v>-34.10541666666669</v>
      </c>
      <c r="G32" s="15">
        <f>AVERAGE(G8:G31)</f>
        <v>399.5641666666666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8" sqref="N38"/>
    </sheetView>
  </sheetViews>
  <sheetFormatPr defaultColWidth="8.8515625" defaultRowHeight="15"/>
  <cols>
    <col min="1" max="1" width="8.8515625" style="0" customWidth="1"/>
    <col min="2" max="3" width="18.28125" style="0" customWidth="1"/>
    <col min="4" max="5" width="18.421875" style="0" customWidth="1"/>
    <col min="6" max="6" width="18.8515625" style="0" customWidth="1"/>
    <col min="7" max="7" width="18.421875" style="0" customWidth="1"/>
  </cols>
  <sheetData>
    <row r="1" ht="15.75">
      <c r="B1" s="1" t="s">
        <v>37</v>
      </c>
    </row>
    <row r="2" ht="15.75">
      <c r="B2" s="1" t="s">
        <v>38</v>
      </c>
    </row>
    <row r="3" ht="15.75">
      <c r="B3" s="1" t="s">
        <v>39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5">
        <v>335.32</v>
      </c>
      <c r="E8" s="6">
        <v>479.7</v>
      </c>
      <c r="F8" s="7">
        <f>D8-E8</f>
        <v>-144.38</v>
      </c>
      <c r="G8" s="8">
        <f>ROUND((E8*0.83),2)</f>
        <v>398.15</v>
      </c>
    </row>
    <row r="9" spans="2:7" ht="15">
      <c r="B9" s="28"/>
      <c r="C9" s="9" t="s">
        <v>10</v>
      </c>
      <c r="D9" s="5">
        <v>335.32</v>
      </c>
      <c r="E9" s="10">
        <v>481.2</v>
      </c>
      <c r="F9" s="7">
        <f aca="true" t="shared" si="0" ref="F9:F31">D9-E9</f>
        <v>-145.88</v>
      </c>
      <c r="G9" s="8">
        <f aca="true" t="shared" si="1" ref="G9:G31">ROUND((E9*0.83),2)</f>
        <v>399.4</v>
      </c>
    </row>
    <row r="10" spans="2:7" ht="15">
      <c r="B10" s="28"/>
      <c r="C10" s="9" t="s">
        <v>11</v>
      </c>
      <c r="D10" s="5">
        <v>335.32</v>
      </c>
      <c r="E10" s="10">
        <v>469.4</v>
      </c>
      <c r="F10" s="7">
        <f t="shared" si="0"/>
        <v>-134.07999999999998</v>
      </c>
      <c r="G10" s="8">
        <f t="shared" si="1"/>
        <v>389.6</v>
      </c>
    </row>
    <row r="11" spans="2:7" ht="15">
      <c r="B11" s="28"/>
      <c r="C11" s="9" t="s">
        <v>12</v>
      </c>
      <c r="D11" s="5">
        <v>335.32</v>
      </c>
      <c r="E11" s="10">
        <v>458.3</v>
      </c>
      <c r="F11" s="7">
        <f t="shared" si="0"/>
        <v>-122.98000000000002</v>
      </c>
      <c r="G11" s="8">
        <f t="shared" si="1"/>
        <v>380.39</v>
      </c>
    </row>
    <row r="12" spans="2:7" ht="15">
      <c r="B12" s="28"/>
      <c r="C12" s="9" t="s">
        <v>13</v>
      </c>
      <c r="D12" s="5">
        <v>335.32</v>
      </c>
      <c r="E12" s="10">
        <v>451.9</v>
      </c>
      <c r="F12" s="7">
        <f t="shared" si="0"/>
        <v>-116.57999999999998</v>
      </c>
      <c r="G12" s="8">
        <f t="shared" si="1"/>
        <v>375.08</v>
      </c>
    </row>
    <row r="13" spans="2:7" ht="15">
      <c r="B13" s="28"/>
      <c r="C13" s="9" t="s">
        <v>14</v>
      </c>
      <c r="D13" s="5">
        <v>335.32</v>
      </c>
      <c r="E13" s="10">
        <v>466.2</v>
      </c>
      <c r="F13" s="7">
        <f t="shared" si="0"/>
        <v>-130.88</v>
      </c>
      <c r="G13" s="8">
        <f t="shared" si="1"/>
        <v>386.95</v>
      </c>
    </row>
    <row r="14" spans="2:7" ht="15">
      <c r="B14" s="28"/>
      <c r="C14" s="9" t="s">
        <v>15</v>
      </c>
      <c r="D14" s="5">
        <v>335.32</v>
      </c>
      <c r="E14" s="10">
        <v>480.2</v>
      </c>
      <c r="F14" s="7">
        <f t="shared" si="0"/>
        <v>-144.88</v>
      </c>
      <c r="G14" s="8">
        <f t="shared" si="1"/>
        <v>398.57</v>
      </c>
    </row>
    <row r="15" spans="2:7" ht="15">
      <c r="B15" s="28"/>
      <c r="C15" s="9" t="s">
        <v>16</v>
      </c>
      <c r="D15" s="5">
        <v>335.32</v>
      </c>
      <c r="E15" s="10">
        <v>478</v>
      </c>
      <c r="F15" s="7">
        <f t="shared" si="0"/>
        <v>-142.68</v>
      </c>
      <c r="G15" s="8">
        <f t="shared" si="1"/>
        <v>396.74</v>
      </c>
    </row>
    <row r="16" spans="2:7" ht="15">
      <c r="B16" s="28"/>
      <c r="C16" s="9" t="s">
        <v>17</v>
      </c>
      <c r="D16" s="5">
        <v>375.32</v>
      </c>
      <c r="E16" s="10">
        <v>494.6</v>
      </c>
      <c r="F16" s="7">
        <f t="shared" si="0"/>
        <v>-119.28000000000003</v>
      </c>
      <c r="G16" s="8">
        <f t="shared" si="1"/>
        <v>410.52</v>
      </c>
    </row>
    <row r="17" spans="2:7" ht="15">
      <c r="B17" s="28"/>
      <c r="C17" s="9" t="s">
        <v>18</v>
      </c>
      <c r="D17" s="5">
        <v>375.32</v>
      </c>
      <c r="E17" s="10">
        <v>474.5</v>
      </c>
      <c r="F17" s="7">
        <f t="shared" si="0"/>
        <v>-99.18</v>
      </c>
      <c r="G17" s="8">
        <f t="shared" si="1"/>
        <v>393.84</v>
      </c>
    </row>
    <row r="18" spans="2:7" ht="15">
      <c r="B18" s="28"/>
      <c r="C18" s="9" t="s">
        <v>19</v>
      </c>
      <c r="D18" s="5">
        <v>375.32</v>
      </c>
      <c r="E18" s="10">
        <v>513.4</v>
      </c>
      <c r="F18" s="7">
        <f t="shared" si="0"/>
        <v>-138.07999999999998</v>
      </c>
      <c r="G18" s="8">
        <f t="shared" si="1"/>
        <v>426.12</v>
      </c>
    </row>
    <row r="19" spans="2:7" ht="15">
      <c r="B19" s="28"/>
      <c r="C19" s="9" t="s">
        <v>20</v>
      </c>
      <c r="D19" s="5">
        <v>375.32</v>
      </c>
      <c r="E19" s="10">
        <v>494.9</v>
      </c>
      <c r="F19" s="7">
        <f t="shared" si="0"/>
        <v>-119.57999999999998</v>
      </c>
      <c r="G19" s="8">
        <f t="shared" si="1"/>
        <v>410.77</v>
      </c>
    </row>
    <row r="20" spans="2:7" ht="15">
      <c r="B20" s="28"/>
      <c r="C20" s="9" t="s">
        <v>21</v>
      </c>
      <c r="D20" s="5">
        <v>355.32</v>
      </c>
      <c r="E20" s="10">
        <v>488.3</v>
      </c>
      <c r="F20" s="7">
        <f t="shared" si="0"/>
        <v>-132.98000000000002</v>
      </c>
      <c r="G20" s="8">
        <f t="shared" si="1"/>
        <v>405.29</v>
      </c>
    </row>
    <row r="21" spans="2:7" ht="15">
      <c r="B21" s="28"/>
      <c r="C21" s="9" t="s">
        <v>22</v>
      </c>
      <c r="D21" s="5">
        <v>355.32</v>
      </c>
      <c r="E21" s="10">
        <v>493.4</v>
      </c>
      <c r="F21" s="7">
        <f t="shared" si="0"/>
        <v>-138.07999999999998</v>
      </c>
      <c r="G21" s="8">
        <f t="shared" si="1"/>
        <v>409.52</v>
      </c>
    </row>
    <row r="22" spans="2:7" ht="15">
      <c r="B22" s="28"/>
      <c r="C22" s="9" t="s">
        <v>23</v>
      </c>
      <c r="D22" s="5">
        <v>355.32</v>
      </c>
      <c r="E22" s="10">
        <v>493.5</v>
      </c>
      <c r="F22" s="7">
        <f t="shared" si="0"/>
        <v>-138.18</v>
      </c>
      <c r="G22" s="8">
        <f t="shared" si="1"/>
        <v>409.61</v>
      </c>
    </row>
    <row r="23" spans="2:7" ht="15">
      <c r="B23" s="28"/>
      <c r="C23" s="9" t="s">
        <v>24</v>
      </c>
      <c r="D23" s="5">
        <v>355.32</v>
      </c>
      <c r="E23" s="10">
        <v>494.8</v>
      </c>
      <c r="F23" s="7">
        <f t="shared" si="0"/>
        <v>-139.48000000000002</v>
      </c>
      <c r="G23" s="8">
        <f t="shared" si="1"/>
        <v>410.68</v>
      </c>
    </row>
    <row r="24" spans="2:7" ht="15">
      <c r="B24" s="28"/>
      <c r="C24" s="9" t="s">
        <v>25</v>
      </c>
      <c r="D24" s="5">
        <v>355.32</v>
      </c>
      <c r="E24" s="10">
        <v>458.7</v>
      </c>
      <c r="F24" s="7">
        <f t="shared" si="0"/>
        <v>-103.38</v>
      </c>
      <c r="G24" s="8">
        <f t="shared" si="1"/>
        <v>380.72</v>
      </c>
    </row>
    <row r="25" spans="2:7" ht="15">
      <c r="B25" s="28"/>
      <c r="C25" s="9" t="s">
        <v>26</v>
      </c>
      <c r="D25" s="5">
        <v>355.32</v>
      </c>
      <c r="E25" s="10">
        <v>493.6</v>
      </c>
      <c r="F25" s="7">
        <f t="shared" si="0"/>
        <v>-138.28000000000003</v>
      </c>
      <c r="G25" s="8">
        <f t="shared" si="1"/>
        <v>409.69</v>
      </c>
    </row>
    <row r="26" spans="2:7" ht="15">
      <c r="B26" s="28"/>
      <c r="C26" s="9" t="s">
        <v>27</v>
      </c>
      <c r="D26" s="5">
        <v>355.32</v>
      </c>
      <c r="E26" s="10">
        <v>499.4</v>
      </c>
      <c r="F26" s="7">
        <f t="shared" si="0"/>
        <v>-144.07999999999998</v>
      </c>
      <c r="G26" s="8">
        <f t="shared" si="1"/>
        <v>414.5</v>
      </c>
    </row>
    <row r="27" spans="2:7" ht="15">
      <c r="B27" s="28"/>
      <c r="C27" s="9" t="s">
        <v>28</v>
      </c>
      <c r="D27" s="5">
        <v>345</v>
      </c>
      <c r="E27" s="10">
        <v>505.5</v>
      </c>
      <c r="F27" s="7">
        <f t="shared" si="0"/>
        <v>-160.5</v>
      </c>
      <c r="G27" s="8">
        <f t="shared" si="1"/>
        <v>419.57</v>
      </c>
    </row>
    <row r="28" spans="2:7" ht="15">
      <c r="B28" s="28"/>
      <c r="C28" s="9" t="s">
        <v>29</v>
      </c>
      <c r="D28" s="5">
        <v>345</v>
      </c>
      <c r="E28" s="10">
        <v>500.2</v>
      </c>
      <c r="F28" s="7">
        <f t="shared" si="0"/>
        <v>-155.2</v>
      </c>
      <c r="G28" s="8">
        <f t="shared" si="1"/>
        <v>415.17</v>
      </c>
    </row>
    <row r="29" spans="2:7" ht="15">
      <c r="B29" s="28"/>
      <c r="C29" s="9" t="s">
        <v>30</v>
      </c>
      <c r="D29" s="5">
        <v>345</v>
      </c>
      <c r="E29" s="10">
        <v>491.2</v>
      </c>
      <c r="F29" s="7">
        <f t="shared" si="0"/>
        <v>-146.2</v>
      </c>
      <c r="G29" s="8">
        <f t="shared" si="1"/>
        <v>407.7</v>
      </c>
    </row>
    <row r="30" spans="2:7" ht="15">
      <c r="B30" s="28"/>
      <c r="C30" s="9" t="s">
        <v>31</v>
      </c>
      <c r="D30" s="5">
        <v>620.94</v>
      </c>
      <c r="E30" s="10">
        <v>438.8</v>
      </c>
      <c r="F30" s="7">
        <f t="shared" si="0"/>
        <v>182.14000000000004</v>
      </c>
      <c r="G30" s="8">
        <v>379.99</v>
      </c>
    </row>
    <row r="31" spans="2:7" ht="15.75" thickBot="1">
      <c r="B31" s="29"/>
      <c r="C31" s="11" t="s">
        <v>32</v>
      </c>
      <c r="D31" s="5">
        <v>620.94</v>
      </c>
      <c r="E31" s="12">
        <v>439.7</v>
      </c>
      <c r="F31" s="7">
        <f t="shared" si="0"/>
        <v>181.24000000000007</v>
      </c>
      <c r="G31" s="8">
        <f t="shared" si="1"/>
        <v>364.95</v>
      </c>
    </row>
    <row r="32" spans="2:7" ht="15.75" thickBot="1">
      <c r="B32" s="13" t="s">
        <v>33</v>
      </c>
      <c r="C32" s="14"/>
      <c r="D32" s="15">
        <f>AVERAGE(D8:D31)</f>
        <v>372.83166666666665</v>
      </c>
      <c r="E32" s="15">
        <f>AVERAGE(E8:E31)</f>
        <v>480.80833333333334</v>
      </c>
      <c r="F32" s="15">
        <f>AVERAGE(F8:F31)</f>
        <v>-107.97666666666665</v>
      </c>
      <c r="G32" s="15">
        <f>AVERAGE(G8:G31)</f>
        <v>399.73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5" sqref="N35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421875" style="0" customWidth="1"/>
    <col min="4" max="4" width="18.28125" style="0" customWidth="1"/>
    <col min="5" max="5" width="18.7109375" style="0" customWidth="1"/>
    <col min="6" max="6" width="18.421875" style="0" customWidth="1"/>
    <col min="7" max="7" width="18.28125" style="0" customWidth="1"/>
  </cols>
  <sheetData>
    <row r="1" ht="15.75">
      <c r="B1" s="1" t="s">
        <v>37</v>
      </c>
    </row>
    <row r="2" ht="15.75">
      <c r="B2" s="1" t="s">
        <v>75</v>
      </c>
    </row>
    <row r="3" ht="15.75">
      <c r="B3" s="1" t="s">
        <v>76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5">
        <v>256.9</v>
      </c>
      <c r="E8" s="6">
        <v>375.7</v>
      </c>
      <c r="F8" s="7">
        <f>D8-E8</f>
        <v>-118.80000000000001</v>
      </c>
      <c r="G8" s="8">
        <f>ROUND((E8*0.97),2)</f>
        <v>364.43</v>
      </c>
    </row>
    <row r="9" spans="2:7" ht="15">
      <c r="B9" s="28"/>
      <c r="C9" s="9" t="s">
        <v>10</v>
      </c>
      <c r="D9" s="5">
        <v>358.4</v>
      </c>
      <c r="E9" s="10">
        <v>346.5</v>
      </c>
      <c r="F9" s="7">
        <f aca="true" t="shared" si="0" ref="F9:F32">D9-E9</f>
        <v>11.899999999999977</v>
      </c>
      <c r="G9" s="8">
        <f aca="true" t="shared" si="1" ref="G9:G31">ROUND((E9*0.97),2)</f>
        <v>336.11</v>
      </c>
    </row>
    <row r="10" spans="2:7" ht="15">
      <c r="B10" s="28"/>
      <c r="C10" s="9" t="s">
        <v>11</v>
      </c>
      <c r="D10" s="5">
        <v>358.4</v>
      </c>
      <c r="E10" s="10">
        <v>343.3</v>
      </c>
      <c r="F10" s="7">
        <f t="shared" si="0"/>
        <v>15.099999999999966</v>
      </c>
      <c r="G10" s="8">
        <v>423.44</v>
      </c>
    </row>
    <row r="11" spans="2:7" ht="15">
      <c r="B11" s="28"/>
      <c r="C11" s="9" t="s">
        <v>12</v>
      </c>
      <c r="D11" s="5">
        <v>358.4</v>
      </c>
      <c r="E11" s="10">
        <v>357.5</v>
      </c>
      <c r="F11" s="7">
        <f t="shared" si="0"/>
        <v>0.8999999999999773</v>
      </c>
      <c r="G11" s="8">
        <f t="shared" si="1"/>
        <v>346.78</v>
      </c>
    </row>
    <row r="12" spans="2:7" ht="15">
      <c r="B12" s="28"/>
      <c r="C12" s="9" t="s">
        <v>13</v>
      </c>
      <c r="D12" s="5">
        <v>358.4</v>
      </c>
      <c r="E12" s="10">
        <v>348.6</v>
      </c>
      <c r="F12" s="7">
        <f t="shared" si="0"/>
        <v>9.799999999999955</v>
      </c>
      <c r="G12" s="8">
        <f t="shared" si="1"/>
        <v>338.14</v>
      </c>
    </row>
    <row r="13" spans="2:7" ht="15">
      <c r="B13" s="28"/>
      <c r="C13" s="9" t="s">
        <v>14</v>
      </c>
      <c r="D13" s="5">
        <v>338.4</v>
      </c>
      <c r="E13" s="10">
        <v>368.2</v>
      </c>
      <c r="F13" s="7">
        <f t="shared" si="0"/>
        <v>-29.80000000000001</v>
      </c>
      <c r="G13" s="8">
        <f t="shared" si="1"/>
        <v>357.15</v>
      </c>
    </row>
    <row r="14" spans="2:7" ht="15">
      <c r="B14" s="28"/>
      <c r="C14" s="9" t="s">
        <v>15</v>
      </c>
      <c r="D14" s="5">
        <v>338.4</v>
      </c>
      <c r="E14" s="10">
        <v>360.9</v>
      </c>
      <c r="F14" s="7">
        <f t="shared" si="0"/>
        <v>-22.5</v>
      </c>
      <c r="G14" s="8">
        <f t="shared" si="1"/>
        <v>350.07</v>
      </c>
    </row>
    <row r="15" spans="2:7" ht="15">
      <c r="B15" s="28"/>
      <c r="C15" s="9" t="s">
        <v>16</v>
      </c>
      <c r="D15" s="5">
        <v>338.4</v>
      </c>
      <c r="E15" s="10">
        <v>371.2</v>
      </c>
      <c r="F15" s="7">
        <f t="shared" si="0"/>
        <v>-32.80000000000001</v>
      </c>
      <c r="G15" s="8">
        <f t="shared" si="1"/>
        <v>360.06</v>
      </c>
    </row>
    <row r="16" spans="2:7" ht="15">
      <c r="B16" s="28"/>
      <c r="C16" s="9" t="s">
        <v>17</v>
      </c>
      <c r="D16" s="5">
        <v>338.4</v>
      </c>
      <c r="E16" s="10">
        <v>396.4</v>
      </c>
      <c r="F16" s="7">
        <f t="shared" si="0"/>
        <v>-58</v>
      </c>
      <c r="G16" s="8">
        <f t="shared" si="1"/>
        <v>384.51</v>
      </c>
    </row>
    <row r="17" spans="2:7" ht="15">
      <c r="B17" s="28"/>
      <c r="C17" s="9" t="s">
        <v>18</v>
      </c>
      <c r="D17" s="5">
        <v>318.88</v>
      </c>
      <c r="E17" s="10">
        <v>429</v>
      </c>
      <c r="F17" s="7">
        <f t="shared" si="0"/>
        <v>-110.12</v>
      </c>
      <c r="G17" s="8">
        <f t="shared" si="1"/>
        <v>416.13</v>
      </c>
    </row>
    <row r="18" spans="2:7" ht="15">
      <c r="B18" s="28"/>
      <c r="C18" s="9" t="s">
        <v>19</v>
      </c>
      <c r="D18" s="5">
        <v>318.88</v>
      </c>
      <c r="E18" s="10">
        <v>453.9</v>
      </c>
      <c r="F18" s="7">
        <f t="shared" si="0"/>
        <v>-135.01999999999998</v>
      </c>
      <c r="G18" s="8">
        <f t="shared" si="1"/>
        <v>440.28</v>
      </c>
    </row>
    <row r="19" spans="2:7" ht="15">
      <c r="B19" s="28"/>
      <c r="C19" s="9" t="s">
        <v>20</v>
      </c>
      <c r="D19" s="5">
        <v>283.98</v>
      </c>
      <c r="E19" s="10">
        <v>441.3</v>
      </c>
      <c r="F19" s="7">
        <f t="shared" si="0"/>
        <v>-157.32</v>
      </c>
      <c r="G19" s="8">
        <f t="shared" si="1"/>
        <v>428.06</v>
      </c>
    </row>
    <row r="20" spans="2:7" ht="15">
      <c r="B20" s="28"/>
      <c r="C20" s="9" t="s">
        <v>21</v>
      </c>
      <c r="D20" s="5">
        <v>283.98</v>
      </c>
      <c r="E20" s="10">
        <v>405.5</v>
      </c>
      <c r="F20" s="7">
        <f t="shared" si="0"/>
        <v>-121.51999999999998</v>
      </c>
      <c r="G20" s="8">
        <f t="shared" si="1"/>
        <v>393.34</v>
      </c>
    </row>
    <row r="21" spans="2:7" ht="15">
      <c r="B21" s="28"/>
      <c r="C21" s="9" t="s">
        <v>22</v>
      </c>
      <c r="D21" s="5">
        <v>263.98</v>
      </c>
      <c r="E21" s="10">
        <v>376.3</v>
      </c>
      <c r="F21" s="7">
        <f t="shared" si="0"/>
        <v>-112.32</v>
      </c>
      <c r="G21" s="8">
        <f t="shared" si="1"/>
        <v>365.01</v>
      </c>
    </row>
    <row r="22" spans="2:7" ht="15">
      <c r="B22" s="28"/>
      <c r="C22" s="9" t="s">
        <v>23</v>
      </c>
      <c r="D22" s="5">
        <v>263.98</v>
      </c>
      <c r="E22" s="10">
        <v>447.2</v>
      </c>
      <c r="F22" s="7">
        <f t="shared" si="0"/>
        <v>-183.21999999999997</v>
      </c>
      <c r="G22" s="8">
        <f t="shared" si="1"/>
        <v>433.78</v>
      </c>
    </row>
    <row r="23" spans="2:7" ht="15">
      <c r="B23" s="28"/>
      <c r="C23" s="9" t="s">
        <v>24</v>
      </c>
      <c r="D23" s="5">
        <v>263.98</v>
      </c>
      <c r="E23" s="10">
        <v>445.3</v>
      </c>
      <c r="F23" s="7">
        <f t="shared" si="0"/>
        <v>-181.32</v>
      </c>
      <c r="G23" s="8">
        <f t="shared" si="1"/>
        <v>431.94</v>
      </c>
    </row>
    <row r="24" spans="2:7" ht="15">
      <c r="B24" s="28"/>
      <c r="C24" s="9" t="s">
        <v>25</v>
      </c>
      <c r="D24" s="5">
        <v>263.98</v>
      </c>
      <c r="E24" s="10">
        <v>401</v>
      </c>
      <c r="F24" s="7">
        <f t="shared" si="0"/>
        <v>-137.01999999999998</v>
      </c>
      <c r="G24" s="8">
        <f t="shared" si="1"/>
        <v>388.97</v>
      </c>
    </row>
    <row r="25" spans="2:7" ht="15">
      <c r="B25" s="28"/>
      <c r="C25" s="9" t="s">
        <v>26</v>
      </c>
      <c r="D25" s="5">
        <v>263.98</v>
      </c>
      <c r="E25" s="10">
        <v>438.4</v>
      </c>
      <c r="F25" s="7">
        <f t="shared" si="0"/>
        <v>-174.41999999999996</v>
      </c>
      <c r="G25" s="8">
        <f t="shared" si="1"/>
        <v>425.25</v>
      </c>
    </row>
    <row r="26" spans="2:7" ht="15">
      <c r="B26" s="28"/>
      <c r="C26" s="9" t="s">
        <v>27</v>
      </c>
      <c r="D26" s="5">
        <v>263.98</v>
      </c>
      <c r="E26" s="10">
        <v>453.1</v>
      </c>
      <c r="F26" s="7">
        <f t="shared" si="0"/>
        <v>-189.12</v>
      </c>
      <c r="G26" s="8">
        <f t="shared" si="1"/>
        <v>439.51</v>
      </c>
    </row>
    <row r="27" spans="2:7" ht="15">
      <c r="B27" s="28"/>
      <c r="C27" s="9" t="s">
        <v>28</v>
      </c>
      <c r="D27" s="5">
        <v>263.98</v>
      </c>
      <c r="E27" s="10">
        <v>478.5</v>
      </c>
      <c r="F27" s="7">
        <f t="shared" si="0"/>
        <v>-214.51999999999998</v>
      </c>
      <c r="G27" s="8">
        <f t="shared" si="1"/>
        <v>464.15</v>
      </c>
    </row>
    <row r="28" spans="2:7" ht="15">
      <c r="B28" s="28"/>
      <c r="C28" s="9" t="s">
        <v>29</v>
      </c>
      <c r="D28" s="5">
        <v>233.98</v>
      </c>
      <c r="E28" s="10">
        <v>479.2</v>
      </c>
      <c r="F28" s="7">
        <f t="shared" si="0"/>
        <v>-245.22</v>
      </c>
      <c r="G28" s="8">
        <f t="shared" si="1"/>
        <v>464.82</v>
      </c>
    </row>
    <row r="29" spans="2:7" ht="15">
      <c r="B29" s="28"/>
      <c r="C29" s="9" t="s">
        <v>30</v>
      </c>
      <c r="D29" s="5">
        <v>233.98</v>
      </c>
      <c r="E29" s="10">
        <v>421.3</v>
      </c>
      <c r="F29" s="7">
        <f t="shared" si="0"/>
        <v>-187.32000000000002</v>
      </c>
      <c r="G29" s="8">
        <f t="shared" si="1"/>
        <v>408.66</v>
      </c>
    </row>
    <row r="30" spans="2:7" ht="15">
      <c r="B30" s="28"/>
      <c r="C30" s="9" t="s">
        <v>31</v>
      </c>
      <c r="D30" s="5">
        <v>203.98</v>
      </c>
      <c r="E30" s="10">
        <v>473.9</v>
      </c>
      <c r="F30" s="7">
        <f t="shared" si="0"/>
        <v>-269.91999999999996</v>
      </c>
      <c r="G30" s="8">
        <f t="shared" si="1"/>
        <v>459.68</v>
      </c>
    </row>
    <row r="31" spans="2:7" ht="15.75" thickBot="1">
      <c r="B31" s="29"/>
      <c r="C31" s="11" t="s">
        <v>32</v>
      </c>
      <c r="D31" s="5">
        <v>203.98</v>
      </c>
      <c r="E31" s="12">
        <v>383</v>
      </c>
      <c r="F31" s="7">
        <f t="shared" si="0"/>
        <v>-179.02</v>
      </c>
      <c r="G31" s="8">
        <f t="shared" si="1"/>
        <v>371.51</v>
      </c>
    </row>
    <row r="32" spans="2:7" ht="15.75" thickBot="1">
      <c r="B32" s="13" t="s">
        <v>33</v>
      </c>
      <c r="C32" s="14"/>
      <c r="D32" s="15">
        <f>AVERAGE(D8:D31)</f>
        <v>290.56666666666655</v>
      </c>
      <c r="E32" s="15">
        <f>AVERAGE(E8:E31)</f>
        <v>408.13333333333327</v>
      </c>
      <c r="F32" s="7">
        <f t="shared" si="0"/>
        <v>-117.56666666666672</v>
      </c>
      <c r="G32" s="15">
        <f>AVERAGE(G8:G31)</f>
        <v>399.6575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B8" sqref="B8:B31"/>
    </sheetView>
  </sheetViews>
  <sheetFormatPr defaultColWidth="8.8515625" defaultRowHeight="15"/>
  <cols>
    <col min="1" max="1" width="8.8515625" style="0" customWidth="1"/>
    <col min="2" max="3" width="18.421875" style="0" customWidth="1"/>
    <col min="4" max="4" width="18.28125" style="0" customWidth="1"/>
    <col min="5" max="5" width="18.00390625" style="0" customWidth="1"/>
    <col min="6" max="6" width="18.421875" style="0" customWidth="1"/>
    <col min="7" max="7" width="18.7109375" style="0" customWidth="1"/>
  </cols>
  <sheetData>
    <row r="1" ht="15.75">
      <c r="B1" s="1" t="s">
        <v>37</v>
      </c>
    </row>
    <row r="2" ht="15.75">
      <c r="B2" s="1" t="s">
        <v>77</v>
      </c>
    </row>
    <row r="3" ht="15.75">
      <c r="B3" s="1" t="s">
        <v>78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20">
        <v>342.6</v>
      </c>
      <c r="E8" s="6">
        <v>422.9</v>
      </c>
      <c r="F8" s="7">
        <f>D8-E8</f>
        <v>-80.29999999999995</v>
      </c>
      <c r="G8" s="21">
        <f aca="true" t="shared" si="0" ref="G8:G16">ROUND((E8*0.98),2)</f>
        <v>414.44</v>
      </c>
    </row>
    <row r="9" spans="2:7" ht="15">
      <c r="B9" s="28"/>
      <c r="C9" s="9" t="s">
        <v>10</v>
      </c>
      <c r="D9" s="20">
        <v>342.6</v>
      </c>
      <c r="E9" s="10">
        <v>408.7</v>
      </c>
      <c r="F9" s="7">
        <f aca="true" t="shared" si="1" ref="F9:F31">D9-E9</f>
        <v>-66.09999999999997</v>
      </c>
      <c r="G9" s="21">
        <f t="shared" si="0"/>
        <v>400.53</v>
      </c>
    </row>
    <row r="10" spans="2:7" ht="15">
      <c r="B10" s="28"/>
      <c r="C10" s="9" t="s">
        <v>11</v>
      </c>
      <c r="D10" s="20">
        <v>312.6</v>
      </c>
      <c r="E10" s="10">
        <v>389.3</v>
      </c>
      <c r="F10" s="7">
        <f t="shared" si="1"/>
        <v>-76.69999999999999</v>
      </c>
      <c r="G10" s="21">
        <f t="shared" si="0"/>
        <v>381.51</v>
      </c>
    </row>
    <row r="11" spans="2:7" ht="15">
      <c r="B11" s="28"/>
      <c r="C11" s="9" t="s">
        <v>12</v>
      </c>
      <c r="D11" s="20">
        <v>312.6</v>
      </c>
      <c r="E11" s="10">
        <v>394.6</v>
      </c>
      <c r="F11" s="7">
        <f t="shared" si="1"/>
        <v>-82</v>
      </c>
      <c r="G11" s="21">
        <f t="shared" si="0"/>
        <v>386.71</v>
      </c>
    </row>
    <row r="12" spans="2:7" ht="15">
      <c r="B12" s="28"/>
      <c r="C12" s="9" t="s">
        <v>13</v>
      </c>
      <c r="D12" s="20">
        <v>312.6</v>
      </c>
      <c r="E12" s="10">
        <v>418.5</v>
      </c>
      <c r="F12" s="7">
        <f t="shared" si="1"/>
        <v>-105.89999999999998</v>
      </c>
      <c r="G12" s="21">
        <f t="shared" si="0"/>
        <v>410.13</v>
      </c>
    </row>
    <row r="13" spans="2:7" ht="15">
      <c r="B13" s="28"/>
      <c r="C13" s="9" t="s">
        <v>14</v>
      </c>
      <c r="D13" s="20">
        <v>282.6</v>
      </c>
      <c r="E13" s="10">
        <v>448.9</v>
      </c>
      <c r="F13" s="7">
        <f t="shared" si="1"/>
        <v>-166.29999999999995</v>
      </c>
      <c r="G13" s="21">
        <f t="shared" si="0"/>
        <v>439.92</v>
      </c>
    </row>
    <row r="14" spans="2:7" ht="15">
      <c r="B14" s="28"/>
      <c r="C14" s="9" t="s">
        <v>15</v>
      </c>
      <c r="D14" s="20">
        <v>262.6</v>
      </c>
      <c r="E14" s="10">
        <v>439.3</v>
      </c>
      <c r="F14" s="7">
        <f t="shared" si="1"/>
        <v>-176.7</v>
      </c>
      <c r="G14" s="21">
        <f t="shared" si="0"/>
        <v>430.51</v>
      </c>
    </row>
    <row r="15" spans="2:7" ht="15">
      <c r="B15" s="28"/>
      <c r="C15" s="9" t="s">
        <v>16</v>
      </c>
      <c r="D15" s="20">
        <v>311.89</v>
      </c>
      <c r="E15" s="10">
        <v>417.7</v>
      </c>
      <c r="F15" s="7">
        <f t="shared" si="1"/>
        <v>-105.81</v>
      </c>
      <c r="G15" s="21">
        <f t="shared" si="0"/>
        <v>409.35</v>
      </c>
    </row>
    <row r="16" spans="2:7" ht="15">
      <c r="B16" s="28"/>
      <c r="C16" s="9" t="s">
        <v>17</v>
      </c>
      <c r="D16" s="20">
        <v>311.89</v>
      </c>
      <c r="E16" s="10">
        <v>418</v>
      </c>
      <c r="F16" s="7">
        <f t="shared" si="1"/>
        <v>-106.11000000000001</v>
      </c>
      <c r="G16" s="21">
        <f t="shared" si="0"/>
        <v>409.64</v>
      </c>
    </row>
    <row r="17" spans="2:7" ht="15">
      <c r="B17" s="28"/>
      <c r="C17" s="9" t="s">
        <v>18</v>
      </c>
      <c r="D17" s="20">
        <v>361.79</v>
      </c>
      <c r="E17" s="10">
        <v>432.3</v>
      </c>
      <c r="F17" s="7">
        <f t="shared" si="1"/>
        <v>-70.50999999999999</v>
      </c>
      <c r="G17" s="21">
        <f>ROUND((E17*0.97),2)</f>
        <v>419.33</v>
      </c>
    </row>
    <row r="18" spans="2:7" ht="15">
      <c r="B18" s="28"/>
      <c r="C18" s="9" t="s">
        <v>19</v>
      </c>
      <c r="D18" s="20">
        <v>361.79</v>
      </c>
      <c r="E18" s="10">
        <v>445.8</v>
      </c>
      <c r="F18" s="7">
        <f t="shared" si="1"/>
        <v>-84.00999999999999</v>
      </c>
      <c r="G18" s="21">
        <f aca="true" t="shared" si="2" ref="G18:G27">ROUND((E18*0.97),2)</f>
        <v>432.43</v>
      </c>
    </row>
    <row r="19" spans="2:7" ht="15">
      <c r="B19" s="28"/>
      <c r="C19" s="9" t="s">
        <v>20</v>
      </c>
      <c r="D19" s="20">
        <v>361.79</v>
      </c>
      <c r="E19" s="10">
        <v>433.6</v>
      </c>
      <c r="F19" s="7">
        <f t="shared" si="1"/>
        <v>-71.81</v>
      </c>
      <c r="G19" s="21">
        <f t="shared" si="2"/>
        <v>420.59</v>
      </c>
    </row>
    <row r="20" spans="2:7" ht="15">
      <c r="B20" s="28"/>
      <c r="C20" s="9" t="s">
        <v>21</v>
      </c>
      <c r="D20" s="20">
        <v>308.79</v>
      </c>
      <c r="E20" s="10">
        <v>453.9</v>
      </c>
      <c r="F20" s="7">
        <f t="shared" si="1"/>
        <v>-145.10999999999996</v>
      </c>
      <c r="G20" s="21">
        <f t="shared" si="2"/>
        <v>440.28</v>
      </c>
    </row>
    <row r="21" spans="2:7" ht="15">
      <c r="B21" s="28"/>
      <c r="C21" s="9" t="s">
        <v>22</v>
      </c>
      <c r="D21" s="20">
        <v>291.34</v>
      </c>
      <c r="E21" s="10">
        <v>466.1</v>
      </c>
      <c r="F21" s="7">
        <f t="shared" si="1"/>
        <v>-174.76000000000005</v>
      </c>
      <c r="G21" s="21">
        <f t="shared" si="2"/>
        <v>452.12</v>
      </c>
    </row>
    <row r="22" spans="2:7" ht="15">
      <c r="B22" s="28"/>
      <c r="C22" s="9" t="s">
        <v>23</v>
      </c>
      <c r="D22" s="20">
        <v>291.34</v>
      </c>
      <c r="E22" s="10">
        <v>493.1</v>
      </c>
      <c r="F22" s="7">
        <f t="shared" si="1"/>
        <v>-201.76000000000005</v>
      </c>
      <c r="G22" s="21">
        <f t="shared" si="2"/>
        <v>478.31</v>
      </c>
    </row>
    <row r="23" spans="2:7" ht="15">
      <c r="B23" s="28"/>
      <c r="C23" s="9" t="s">
        <v>24</v>
      </c>
      <c r="D23" s="20">
        <v>275.89</v>
      </c>
      <c r="E23" s="10">
        <v>481.1</v>
      </c>
      <c r="F23" s="7">
        <f t="shared" si="1"/>
        <v>-205.21000000000004</v>
      </c>
      <c r="G23" s="21">
        <f t="shared" si="2"/>
        <v>466.67</v>
      </c>
    </row>
    <row r="24" spans="2:7" ht="15">
      <c r="B24" s="28"/>
      <c r="C24" s="9" t="s">
        <v>25</v>
      </c>
      <c r="D24" s="20">
        <v>275.89</v>
      </c>
      <c r="E24" s="10">
        <v>456.4</v>
      </c>
      <c r="F24" s="7">
        <f t="shared" si="1"/>
        <v>-180.51</v>
      </c>
      <c r="G24" s="21">
        <f>ROUND((E24*0.97),2)</f>
        <v>442.71</v>
      </c>
    </row>
    <row r="25" spans="2:7" ht="15">
      <c r="B25" s="28"/>
      <c r="C25" s="9" t="s">
        <v>26</v>
      </c>
      <c r="D25" s="20">
        <v>275.89</v>
      </c>
      <c r="E25" s="10">
        <v>484.2</v>
      </c>
      <c r="F25" s="7">
        <f t="shared" si="1"/>
        <v>-208.31</v>
      </c>
      <c r="G25" s="21">
        <f t="shared" si="2"/>
        <v>469.67</v>
      </c>
    </row>
    <row r="26" spans="2:7" ht="15">
      <c r="B26" s="28"/>
      <c r="C26" s="9" t="s">
        <v>27</v>
      </c>
      <c r="D26" s="20">
        <v>275.89</v>
      </c>
      <c r="E26" s="10">
        <v>498.4</v>
      </c>
      <c r="F26" s="7">
        <f t="shared" si="1"/>
        <v>-222.51</v>
      </c>
      <c r="G26" s="21">
        <f t="shared" si="2"/>
        <v>483.45</v>
      </c>
    </row>
    <row r="27" spans="2:7" ht="15">
      <c r="B27" s="28"/>
      <c r="C27" s="9" t="s">
        <v>28</v>
      </c>
      <c r="D27" s="20">
        <v>275.89</v>
      </c>
      <c r="E27" s="10">
        <v>412.6</v>
      </c>
      <c r="F27" s="7">
        <f t="shared" si="1"/>
        <v>-136.71000000000004</v>
      </c>
      <c r="G27" s="21">
        <f t="shared" si="2"/>
        <v>400.22</v>
      </c>
    </row>
    <row r="28" spans="2:7" ht="15">
      <c r="B28" s="28"/>
      <c r="C28" s="9" t="s">
        <v>29</v>
      </c>
      <c r="D28" s="20">
        <v>275.89</v>
      </c>
      <c r="E28" s="10">
        <v>252.4</v>
      </c>
      <c r="F28" s="7">
        <f t="shared" si="1"/>
        <v>23.48999999999998</v>
      </c>
      <c r="G28" s="21">
        <f>ROUND((E28*0.97),2)</f>
        <v>244.83</v>
      </c>
    </row>
    <row r="29" spans="2:7" ht="15">
      <c r="B29" s="28"/>
      <c r="C29" s="9" t="s">
        <v>30</v>
      </c>
      <c r="D29" s="20">
        <v>275.89</v>
      </c>
      <c r="E29" s="10">
        <v>254.7</v>
      </c>
      <c r="F29" s="7">
        <f t="shared" si="1"/>
        <v>21.189999999999998</v>
      </c>
      <c r="G29" s="21">
        <f>ROUND((E29*0.97),2)</f>
        <v>247.06</v>
      </c>
    </row>
    <row r="30" spans="2:7" ht="15">
      <c r="B30" s="28"/>
      <c r="C30" s="9" t="s">
        <v>31</v>
      </c>
      <c r="D30" s="20">
        <v>275.89</v>
      </c>
      <c r="E30" s="10">
        <v>286.4</v>
      </c>
      <c r="F30" s="7">
        <f t="shared" si="1"/>
        <v>-10.509999999999991</v>
      </c>
      <c r="G30" s="21">
        <f>ROUND((E30*0.98),2)</f>
        <v>280.67</v>
      </c>
    </row>
    <row r="31" spans="2:7" ht="15.75" thickBot="1">
      <c r="B31" s="29"/>
      <c r="C31" s="11" t="s">
        <v>32</v>
      </c>
      <c r="D31" s="20">
        <v>275.89</v>
      </c>
      <c r="E31" s="12">
        <v>242.8</v>
      </c>
      <c r="F31" s="7">
        <f t="shared" si="1"/>
        <v>33.089999999999975</v>
      </c>
      <c r="G31" s="21">
        <f>ROUND((E31*0.98),2)</f>
        <v>237.94</v>
      </c>
    </row>
    <row r="32" spans="2:7" ht="15.75" thickBot="1">
      <c r="B32" s="13" t="s">
        <v>33</v>
      </c>
      <c r="C32" s="14"/>
      <c r="D32" s="15">
        <f>AVERAGE(D8:D31)</f>
        <v>302.15958333333344</v>
      </c>
      <c r="E32" s="15">
        <f>AVERAGE(E8:E31)</f>
        <v>410.4875</v>
      </c>
      <c r="F32" s="15">
        <f>AVERAGE(F8:F31)</f>
        <v>-108.32791666666662</v>
      </c>
      <c r="G32" s="15">
        <f>AVERAGE(G8:G31)</f>
        <v>399.9591666666667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15" sqref="N15"/>
    </sheetView>
  </sheetViews>
  <sheetFormatPr defaultColWidth="8.8515625" defaultRowHeight="15"/>
  <cols>
    <col min="1" max="1" width="8.8515625" style="0" customWidth="1"/>
    <col min="2" max="3" width="18.421875" style="0" customWidth="1"/>
    <col min="4" max="4" width="18.140625" style="0" customWidth="1"/>
    <col min="5" max="5" width="18.00390625" style="0" customWidth="1"/>
    <col min="6" max="6" width="18.28125" style="0" customWidth="1"/>
    <col min="7" max="7" width="17.8515625" style="0" customWidth="1"/>
  </cols>
  <sheetData>
    <row r="1" ht="15.75">
      <c r="B1" s="1" t="s">
        <v>37</v>
      </c>
    </row>
    <row r="2" ht="15.75">
      <c r="B2" s="1" t="s">
        <v>77</v>
      </c>
    </row>
    <row r="3" ht="15.75">
      <c r="B3" s="1" t="s">
        <v>78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5">
        <v>275.89</v>
      </c>
      <c r="E8" s="6">
        <v>202.8</v>
      </c>
      <c r="F8" s="7">
        <f>D8-E8</f>
        <v>73.08999999999997</v>
      </c>
      <c r="G8" s="21">
        <f>ROUND((E8*1.5),2)</f>
        <v>304.2</v>
      </c>
    </row>
    <row r="9" spans="2:7" ht="15">
      <c r="B9" s="28"/>
      <c r="C9" s="9" t="s">
        <v>10</v>
      </c>
      <c r="D9" s="5">
        <v>309.95</v>
      </c>
      <c r="E9" s="10">
        <v>245.4</v>
      </c>
      <c r="F9" s="7">
        <f aca="true" t="shared" si="0" ref="F9:F31">D9-E9</f>
        <v>64.54999999999998</v>
      </c>
      <c r="G9" s="21">
        <f aca="true" t="shared" si="1" ref="G9:G31">ROUND((E9*1.4),2)</f>
        <v>343.56</v>
      </c>
    </row>
    <row r="10" spans="2:7" ht="15">
      <c r="B10" s="28"/>
      <c r="C10" s="9" t="s">
        <v>11</v>
      </c>
      <c r="D10" s="5">
        <v>309.95</v>
      </c>
      <c r="E10" s="10">
        <v>209.3</v>
      </c>
      <c r="F10" s="7">
        <f t="shared" si="0"/>
        <v>100.64999999999998</v>
      </c>
      <c r="G10" s="21">
        <f t="shared" si="1"/>
        <v>293.02</v>
      </c>
    </row>
    <row r="11" spans="2:7" ht="15">
      <c r="B11" s="28"/>
      <c r="C11" s="9" t="s">
        <v>12</v>
      </c>
      <c r="D11" s="5">
        <v>309.95</v>
      </c>
      <c r="E11" s="10">
        <v>211.7</v>
      </c>
      <c r="F11" s="7">
        <f t="shared" si="0"/>
        <v>98.25</v>
      </c>
      <c r="G11" s="21">
        <f t="shared" si="1"/>
        <v>296.38</v>
      </c>
    </row>
    <row r="12" spans="2:7" ht="15">
      <c r="B12" s="28"/>
      <c r="C12" s="9" t="s">
        <v>13</v>
      </c>
      <c r="D12" s="5">
        <v>309.95</v>
      </c>
      <c r="E12" s="10">
        <v>190.9</v>
      </c>
      <c r="F12" s="7">
        <f t="shared" si="0"/>
        <v>119.04999999999998</v>
      </c>
      <c r="G12" s="21">
        <f t="shared" si="1"/>
        <v>267.26</v>
      </c>
    </row>
    <row r="13" spans="2:7" ht="15">
      <c r="B13" s="28"/>
      <c r="C13" s="9" t="s">
        <v>14</v>
      </c>
      <c r="D13" s="5">
        <v>309.95</v>
      </c>
      <c r="E13" s="10">
        <v>157.4</v>
      </c>
      <c r="F13" s="7">
        <f t="shared" si="0"/>
        <v>152.54999999999998</v>
      </c>
      <c r="G13" s="21">
        <f t="shared" si="1"/>
        <v>220.36</v>
      </c>
    </row>
    <row r="14" spans="2:7" ht="15">
      <c r="B14" s="28"/>
      <c r="C14" s="9" t="s">
        <v>15</v>
      </c>
      <c r="D14" s="5">
        <v>309.95</v>
      </c>
      <c r="E14" s="10">
        <v>200.6</v>
      </c>
      <c r="F14" s="7">
        <f t="shared" si="0"/>
        <v>109.35</v>
      </c>
      <c r="G14" s="21">
        <f t="shared" si="1"/>
        <v>280.84</v>
      </c>
    </row>
    <row r="15" spans="2:7" ht="15">
      <c r="B15" s="28"/>
      <c r="C15" s="9" t="s">
        <v>16</v>
      </c>
      <c r="D15" s="5">
        <v>309.95</v>
      </c>
      <c r="E15" s="10">
        <v>228.7</v>
      </c>
      <c r="F15" s="7">
        <f t="shared" si="0"/>
        <v>81.25</v>
      </c>
      <c r="G15" s="21">
        <f t="shared" si="1"/>
        <v>320.18</v>
      </c>
    </row>
    <row r="16" spans="2:7" ht="15">
      <c r="B16" s="28"/>
      <c r="C16" s="9" t="s">
        <v>17</v>
      </c>
      <c r="D16" s="5">
        <v>309.95</v>
      </c>
      <c r="E16" s="10">
        <v>231.2</v>
      </c>
      <c r="F16" s="7">
        <f t="shared" si="0"/>
        <v>78.75</v>
      </c>
      <c r="G16" s="21">
        <f t="shared" si="1"/>
        <v>323.68</v>
      </c>
    </row>
    <row r="17" spans="2:7" ht="15">
      <c r="B17" s="28"/>
      <c r="C17" s="9" t="s">
        <v>18</v>
      </c>
      <c r="D17" s="5">
        <v>359.95</v>
      </c>
      <c r="E17" s="10">
        <v>230.1</v>
      </c>
      <c r="F17" s="7">
        <f t="shared" si="0"/>
        <v>129.85</v>
      </c>
      <c r="G17" s="21">
        <f t="shared" si="1"/>
        <v>322.14</v>
      </c>
    </row>
    <row r="18" spans="2:7" ht="15">
      <c r="B18" s="28"/>
      <c r="C18" s="9" t="s">
        <v>19</v>
      </c>
      <c r="D18" s="5">
        <v>409.95</v>
      </c>
      <c r="E18" s="10">
        <v>219.7</v>
      </c>
      <c r="F18" s="7">
        <f t="shared" si="0"/>
        <v>190.25</v>
      </c>
      <c r="G18" s="21">
        <f t="shared" si="1"/>
        <v>307.58</v>
      </c>
    </row>
    <row r="19" spans="2:7" ht="15">
      <c r="B19" s="28"/>
      <c r="C19" s="9" t="s">
        <v>20</v>
      </c>
      <c r="D19" s="5">
        <v>459.95</v>
      </c>
      <c r="E19" s="10">
        <v>248.9</v>
      </c>
      <c r="F19" s="7">
        <f t="shared" si="0"/>
        <v>211.04999999999998</v>
      </c>
      <c r="G19" s="21">
        <f t="shared" si="1"/>
        <v>348.46</v>
      </c>
    </row>
    <row r="20" spans="2:7" ht="15">
      <c r="B20" s="28"/>
      <c r="C20" s="9" t="s">
        <v>21</v>
      </c>
      <c r="D20" s="5">
        <v>459.95</v>
      </c>
      <c r="E20" s="10">
        <v>260.4</v>
      </c>
      <c r="F20" s="7">
        <f t="shared" si="0"/>
        <v>199.55</v>
      </c>
      <c r="G20" s="21">
        <f t="shared" si="1"/>
        <v>364.56</v>
      </c>
    </row>
    <row r="21" spans="2:7" ht="15">
      <c r="B21" s="28"/>
      <c r="C21" s="9" t="s">
        <v>22</v>
      </c>
      <c r="D21" s="5">
        <v>459.95</v>
      </c>
      <c r="E21" s="10">
        <v>293.2</v>
      </c>
      <c r="F21" s="7">
        <f t="shared" si="0"/>
        <v>166.75</v>
      </c>
      <c r="G21" s="21">
        <f>ROUND((E21*1.3),2)</f>
        <v>381.16</v>
      </c>
    </row>
    <row r="22" spans="2:7" ht="15">
      <c r="B22" s="28"/>
      <c r="C22" s="9" t="s">
        <v>23</v>
      </c>
      <c r="D22" s="5">
        <v>459.95</v>
      </c>
      <c r="E22" s="10">
        <v>346.8</v>
      </c>
      <c r="F22" s="7">
        <f t="shared" si="0"/>
        <v>113.14999999999998</v>
      </c>
      <c r="G22" s="21">
        <f aca="true" t="shared" si="2" ref="G22:G29">ROUND((E22*1.3),2)</f>
        <v>450.84</v>
      </c>
    </row>
    <row r="23" spans="2:7" ht="15">
      <c r="B23" s="28"/>
      <c r="C23" s="9" t="s">
        <v>24</v>
      </c>
      <c r="D23" s="5">
        <v>459.95</v>
      </c>
      <c r="E23" s="10">
        <v>399.1</v>
      </c>
      <c r="F23" s="7">
        <f t="shared" si="0"/>
        <v>60.849999999999966</v>
      </c>
      <c r="G23" s="21">
        <f t="shared" si="2"/>
        <v>518.83</v>
      </c>
    </row>
    <row r="24" spans="2:7" ht="15">
      <c r="B24" s="28"/>
      <c r="C24" s="9" t="s">
        <v>25</v>
      </c>
      <c r="D24" s="5">
        <v>459.95</v>
      </c>
      <c r="E24" s="10">
        <v>378.7</v>
      </c>
      <c r="F24" s="7">
        <f t="shared" si="0"/>
        <v>81.25</v>
      </c>
      <c r="G24" s="21">
        <f t="shared" si="2"/>
        <v>492.31</v>
      </c>
    </row>
    <row r="25" spans="2:7" ht="15">
      <c r="B25" s="28"/>
      <c r="C25" s="9" t="s">
        <v>26</v>
      </c>
      <c r="D25" s="5">
        <v>459.95</v>
      </c>
      <c r="E25" s="10">
        <v>435.2</v>
      </c>
      <c r="F25" s="7">
        <f t="shared" si="0"/>
        <v>24.75</v>
      </c>
      <c r="G25" s="21">
        <f t="shared" si="2"/>
        <v>565.76</v>
      </c>
    </row>
    <row r="26" spans="2:7" ht="15">
      <c r="B26" s="28"/>
      <c r="C26" s="9" t="s">
        <v>27</v>
      </c>
      <c r="D26" s="5">
        <v>449.95</v>
      </c>
      <c r="E26" s="10">
        <v>431.8</v>
      </c>
      <c r="F26" s="7">
        <f t="shared" si="0"/>
        <v>18.149999999999977</v>
      </c>
      <c r="G26" s="21">
        <f t="shared" si="2"/>
        <v>561.34</v>
      </c>
    </row>
    <row r="27" spans="2:7" ht="15">
      <c r="B27" s="28"/>
      <c r="C27" s="9" t="s">
        <v>28</v>
      </c>
      <c r="D27" s="5">
        <v>429.95</v>
      </c>
      <c r="E27" s="10">
        <v>394.1</v>
      </c>
      <c r="F27" s="7">
        <f t="shared" si="0"/>
        <v>35.849999999999966</v>
      </c>
      <c r="G27" s="21">
        <f t="shared" si="2"/>
        <v>512.33</v>
      </c>
    </row>
    <row r="28" spans="2:7" ht="15">
      <c r="B28" s="28"/>
      <c r="C28" s="9" t="s">
        <v>29</v>
      </c>
      <c r="D28" s="5">
        <v>429.95</v>
      </c>
      <c r="E28" s="10">
        <v>403.7</v>
      </c>
      <c r="F28" s="7">
        <f t="shared" si="0"/>
        <v>26.25</v>
      </c>
      <c r="G28" s="21">
        <f>ROUND((E28*1.3),2)</f>
        <v>524.81</v>
      </c>
    </row>
    <row r="29" spans="2:7" ht="15">
      <c r="B29" s="28"/>
      <c r="C29" s="9" t="s">
        <v>30</v>
      </c>
      <c r="D29" s="5">
        <v>429.95</v>
      </c>
      <c r="E29" s="10">
        <v>380.8</v>
      </c>
      <c r="F29" s="7">
        <f t="shared" si="0"/>
        <v>49.14999999999998</v>
      </c>
      <c r="G29" s="21">
        <f t="shared" si="2"/>
        <v>495.04</v>
      </c>
    </row>
    <row r="30" spans="2:7" ht="15">
      <c r="B30" s="28"/>
      <c r="C30" s="9" t="s">
        <v>31</v>
      </c>
      <c r="D30" s="5">
        <v>429.95</v>
      </c>
      <c r="E30" s="10">
        <v>404.7</v>
      </c>
      <c r="F30" s="7">
        <f t="shared" si="0"/>
        <v>25.25</v>
      </c>
      <c r="G30" s="21">
        <f>ROUND((E30*1.3),2)</f>
        <v>526.11</v>
      </c>
    </row>
    <row r="31" spans="2:7" ht="15.75" thickBot="1">
      <c r="B31" s="29"/>
      <c r="C31" s="11" t="s">
        <v>32</v>
      </c>
      <c r="D31" s="5">
        <v>419.95</v>
      </c>
      <c r="E31" s="12">
        <v>407.4</v>
      </c>
      <c r="F31" s="7">
        <f t="shared" si="0"/>
        <v>12.550000000000011</v>
      </c>
      <c r="G31" s="21">
        <f t="shared" si="1"/>
        <v>570.36</v>
      </c>
    </row>
    <row r="32" spans="2:7" ht="15.75" thickBot="1">
      <c r="B32" s="13" t="s">
        <v>33</v>
      </c>
      <c r="C32" s="14"/>
      <c r="D32" s="15">
        <f>AVERAGE(D8:D31)</f>
        <v>388.9475</v>
      </c>
      <c r="E32" s="15">
        <f>AVERAGE(E8:E31)</f>
        <v>296.35833333333335</v>
      </c>
      <c r="F32" s="15">
        <f>AVERAGE(F8:F31)</f>
        <v>92.58916666666666</v>
      </c>
      <c r="G32" s="15">
        <f>AVERAGE(G8:G31)</f>
        <v>399.6295833333334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7">
      <selection activeCell="J16" sqref="J16"/>
    </sheetView>
  </sheetViews>
  <sheetFormatPr defaultColWidth="8.8515625" defaultRowHeight="15"/>
  <cols>
    <col min="1" max="1" width="8.8515625" style="0" customWidth="1"/>
    <col min="2" max="2" width="18.140625" style="0" customWidth="1"/>
    <col min="3" max="4" width="18.28125" style="0" customWidth="1"/>
    <col min="5" max="7" width="18.421875" style="0" customWidth="1"/>
  </cols>
  <sheetData>
    <row r="1" ht="15.75">
      <c r="B1" s="1" t="s">
        <v>34</v>
      </c>
    </row>
    <row r="2" ht="15.75">
      <c r="B2" s="1" t="s">
        <v>79</v>
      </c>
    </row>
    <row r="3" ht="15.75">
      <c r="B3" s="1" t="s">
        <v>80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5">
        <v>340.22</v>
      </c>
      <c r="E8" s="6">
        <v>426.2</v>
      </c>
      <c r="F8" s="7">
        <f>D8-E8</f>
        <v>-85.97999999999996</v>
      </c>
      <c r="G8" s="21">
        <f>ROUND((E8*0.99),2)</f>
        <v>421.94</v>
      </c>
    </row>
    <row r="9" spans="2:7" ht="15">
      <c r="B9" s="28"/>
      <c r="C9" s="9" t="s">
        <v>10</v>
      </c>
      <c r="D9" s="5">
        <v>340.22</v>
      </c>
      <c r="E9" s="10">
        <v>446.7</v>
      </c>
      <c r="F9" s="7">
        <f aca="true" t="shared" si="0" ref="F9:F31">D9-E9</f>
        <v>-106.47999999999996</v>
      </c>
      <c r="G9" s="21">
        <f aca="true" t="shared" si="1" ref="G9:G25">ROUND((E9*0.99),2)</f>
        <v>442.23</v>
      </c>
    </row>
    <row r="10" spans="2:7" ht="15">
      <c r="B10" s="28"/>
      <c r="C10" s="9" t="s">
        <v>11</v>
      </c>
      <c r="D10" s="5">
        <v>340.22</v>
      </c>
      <c r="E10" s="10">
        <v>343.9</v>
      </c>
      <c r="F10" s="7">
        <f t="shared" si="0"/>
        <v>-3.67999999999995</v>
      </c>
      <c r="G10" s="21">
        <f t="shared" si="1"/>
        <v>340.46</v>
      </c>
    </row>
    <row r="11" spans="2:7" ht="15">
      <c r="B11" s="28"/>
      <c r="C11" s="9" t="s">
        <v>12</v>
      </c>
      <c r="D11" s="5">
        <v>340.22</v>
      </c>
      <c r="E11" s="10">
        <v>394.3</v>
      </c>
      <c r="F11" s="7">
        <f t="shared" si="0"/>
        <v>-54.079999999999984</v>
      </c>
      <c r="G11" s="21">
        <f t="shared" si="1"/>
        <v>390.36</v>
      </c>
    </row>
    <row r="12" spans="2:7" ht="15">
      <c r="B12" s="28"/>
      <c r="C12" s="9" t="s">
        <v>13</v>
      </c>
      <c r="D12" s="5">
        <v>340.22</v>
      </c>
      <c r="E12" s="10">
        <v>395.2</v>
      </c>
      <c r="F12" s="7">
        <f t="shared" si="0"/>
        <v>-54.97999999999996</v>
      </c>
      <c r="G12" s="21">
        <f t="shared" si="1"/>
        <v>391.25</v>
      </c>
    </row>
    <row r="13" spans="2:7" ht="15">
      <c r="B13" s="28"/>
      <c r="C13" s="9" t="s">
        <v>14</v>
      </c>
      <c r="D13" s="5">
        <v>340.22</v>
      </c>
      <c r="E13" s="10">
        <v>407.2</v>
      </c>
      <c r="F13" s="7">
        <f t="shared" si="0"/>
        <v>-66.97999999999996</v>
      </c>
      <c r="G13" s="21">
        <f t="shared" si="1"/>
        <v>403.13</v>
      </c>
    </row>
    <row r="14" spans="2:7" ht="15">
      <c r="B14" s="28"/>
      <c r="C14" s="9" t="s">
        <v>15</v>
      </c>
      <c r="D14" s="5">
        <v>340.22</v>
      </c>
      <c r="E14" s="10">
        <v>384</v>
      </c>
      <c r="F14" s="7">
        <f t="shared" si="0"/>
        <v>-43.77999999999997</v>
      </c>
      <c r="G14" s="21">
        <f t="shared" si="1"/>
        <v>380.16</v>
      </c>
    </row>
    <row r="15" spans="2:7" ht="15">
      <c r="B15" s="28"/>
      <c r="C15" s="9" t="s">
        <v>16</v>
      </c>
      <c r="D15" s="5">
        <v>340.22</v>
      </c>
      <c r="E15" s="10">
        <v>418.6</v>
      </c>
      <c r="F15" s="7">
        <f t="shared" si="0"/>
        <v>-78.38</v>
      </c>
      <c r="G15" s="21">
        <f t="shared" si="1"/>
        <v>414.41</v>
      </c>
    </row>
    <row r="16" spans="2:7" ht="15">
      <c r="B16" s="28"/>
      <c r="C16" s="9" t="s">
        <v>17</v>
      </c>
      <c r="D16" s="5">
        <v>340.22</v>
      </c>
      <c r="E16" s="10">
        <v>396.3</v>
      </c>
      <c r="F16" s="7">
        <f t="shared" si="0"/>
        <v>-56.079999999999984</v>
      </c>
      <c r="G16" s="21">
        <f t="shared" si="1"/>
        <v>392.34</v>
      </c>
    </row>
    <row r="17" spans="2:7" ht="15">
      <c r="B17" s="28"/>
      <c r="C17" s="9" t="s">
        <v>18</v>
      </c>
      <c r="D17" s="5">
        <v>320.22</v>
      </c>
      <c r="E17" s="10">
        <v>420.5</v>
      </c>
      <c r="F17" s="7">
        <f t="shared" si="0"/>
        <v>-100.27999999999997</v>
      </c>
      <c r="G17" s="21">
        <f t="shared" si="1"/>
        <v>416.3</v>
      </c>
    </row>
    <row r="18" spans="2:7" ht="15">
      <c r="B18" s="28"/>
      <c r="C18" s="9" t="s">
        <v>19</v>
      </c>
      <c r="D18" s="5">
        <v>320.22</v>
      </c>
      <c r="E18" s="10">
        <v>391.3</v>
      </c>
      <c r="F18" s="7">
        <f t="shared" si="0"/>
        <v>-71.07999999999998</v>
      </c>
      <c r="G18" s="21">
        <f t="shared" si="1"/>
        <v>387.39</v>
      </c>
    </row>
    <row r="19" spans="2:7" ht="15">
      <c r="B19" s="28"/>
      <c r="C19" s="9" t="s">
        <v>20</v>
      </c>
      <c r="D19" s="5">
        <v>290.22</v>
      </c>
      <c r="E19" s="10">
        <v>419</v>
      </c>
      <c r="F19" s="7">
        <f t="shared" si="0"/>
        <v>-128.77999999999997</v>
      </c>
      <c r="G19" s="21">
        <f>ROUND((E19*0.98),2)</f>
        <v>410.62</v>
      </c>
    </row>
    <row r="20" spans="2:7" ht="15">
      <c r="B20" s="28"/>
      <c r="C20" s="9" t="s">
        <v>21</v>
      </c>
      <c r="D20" s="5">
        <v>320.22</v>
      </c>
      <c r="E20" s="10">
        <v>441.3</v>
      </c>
      <c r="F20" s="7">
        <f t="shared" si="0"/>
        <v>-121.07999999999998</v>
      </c>
      <c r="G20" s="21">
        <f>ROUND((E20*0.98),2)</f>
        <v>432.47</v>
      </c>
    </row>
    <row r="21" spans="2:7" ht="15">
      <c r="B21" s="28"/>
      <c r="C21" s="9" t="s">
        <v>22</v>
      </c>
      <c r="D21" s="5">
        <v>340.22</v>
      </c>
      <c r="E21" s="10">
        <v>381.8</v>
      </c>
      <c r="F21" s="7">
        <f t="shared" si="0"/>
        <v>-41.579999999999984</v>
      </c>
      <c r="G21" s="21">
        <f t="shared" si="1"/>
        <v>377.98</v>
      </c>
    </row>
    <row r="22" spans="2:7" ht="15">
      <c r="B22" s="28"/>
      <c r="C22" s="9" t="s">
        <v>23</v>
      </c>
      <c r="D22" s="5">
        <v>340.22</v>
      </c>
      <c r="E22" s="10">
        <v>341.7</v>
      </c>
      <c r="F22" s="7">
        <f t="shared" si="0"/>
        <v>-1.4799999999999613</v>
      </c>
      <c r="G22" s="21">
        <f t="shared" si="1"/>
        <v>338.28</v>
      </c>
    </row>
    <row r="23" spans="2:7" ht="15">
      <c r="B23" s="28"/>
      <c r="C23" s="9" t="s">
        <v>24</v>
      </c>
      <c r="D23" s="5">
        <v>313.72</v>
      </c>
      <c r="E23" s="10">
        <v>364.7</v>
      </c>
      <c r="F23" s="7">
        <f t="shared" si="0"/>
        <v>-50.97999999999996</v>
      </c>
      <c r="G23" s="21">
        <f t="shared" si="1"/>
        <v>361.05</v>
      </c>
    </row>
    <row r="24" spans="2:7" ht="15">
      <c r="B24" s="28"/>
      <c r="C24" s="9" t="s">
        <v>25</v>
      </c>
      <c r="D24" s="5">
        <v>313.72</v>
      </c>
      <c r="E24" s="10">
        <v>415.8</v>
      </c>
      <c r="F24" s="7">
        <f t="shared" si="0"/>
        <v>-102.07999999999998</v>
      </c>
      <c r="G24" s="21">
        <f t="shared" si="1"/>
        <v>411.64</v>
      </c>
    </row>
    <row r="25" spans="2:7" ht="15">
      <c r="B25" s="28"/>
      <c r="C25" s="9" t="s">
        <v>26</v>
      </c>
      <c r="D25" s="5">
        <v>313.72</v>
      </c>
      <c r="E25" s="10">
        <v>385.2</v>
      </c>
      <c r="F25" s="7">
        <f t="shared" si="0"/>
        <v>-71.47999999999996</v>
      </c>
      <c r="G25" s="21">
        <f t="shared" si="1"/>
        <v>381.35</v>
      </c>
    </row>
    <row r="26" spans="2:7" ht="15">
      <c r="B26" s="28"/>
      <c r="C26" s="9" t="s">
        <v>27</v>
      </c>
      <c r="D26" s="5">
        <v>313.72</v>
      </c>
      <c r="E26" s="10">
        <v>433.5</v>
      </c>
      <c r="F26" s="7">
        <f t="shared" si="0"/>
        <v>-119.77999999999997</v>
      </c>
      <c r="G26" s="21">
        <f aca="true" t="shared" si="2" ref="G26:G31">ROUND((E26*0.98),2)</f>
        <v>424.83</v>
      </c>
    </row>
    <row r="27" spans="2:7" ht="15">
      <c r="B27" s="28"/>
      <c r="C27" s="9" t="s">
        <v>28</v>
      </c>
      <c r="D27" s="5">
        <v>313.72</v>
      </c>
      <c r="E27" s="10">
        <v>447.4</v>
      </c>
      <c r="F27" s="7">
        <f t="shared" si="0"/>
        <v>-133.67999999999995</v>
      </c>
      <c r="G27" s="21">
        <f t="shared" si="2"/>
        <v>438.45</v>
      </c>
    </row>
    <row r="28" spans="2:7" ht="15">
      <c r="B28" s="28"/>
      <c r="C28" s="9" t="s">
        <v>29</v>
      </c>
      <c r="D28" s="5">
        <v>313.72</v>
      </c>
      <c r="E28" s="10">
        <v>417.5</v>
      </c>
      <c r="F28" s="7">
        <f t="shared" si="0"/>
        <v>-103.77999999999997</v>
      </c>
      <c r="G28" s="21">
        <f t="shared" si="2"/>
        <v>409.15</v>
      </c>
    </row>
    <row r="29" spans="2:7" ht="15">
      <c r="B29" s="28"/>
      <c r="C29" s="9" t="s">
        <v>30</v>
      </c>
      <c r="D29" s="5">
        <v>313.72</v>
      </c>
      <c r="E29" s="10">
        <v>449.4</v>
      </c>
      <c r="F29" s="7">
        <f t="shared" si="0"/>
        <v>-135.67999999999995</v>
      </c>
      <c r="G29" s="21">
        <f t="shared" si="2"/>
        <v>440.41</v>
      </c>
    </row>
    <row r="30" spans="2:7" ht="15">
      <c r="B30" s="28"/>
      <c r="C30" s="9" t="s">
        <v>31</v>
      </c>
      <c r="D30" s="5">
        <v>313.72</v>
      </c>
      <c r="E30" s="10">
        <v>402.7</v>
      </c>
      <c r="F30" s="7">
        <f t="shared" si="0"/>
        <v>-88.97999999999996</v>
      </c>
      <c r="G30" s="21">
        <f t="shared" si="2"/>
        <v>394.65</v>
      </c>
    </row>
    <row r="31" spans="2:7" ht="15.75" thickBot="1">
      <c r="B31" s="29"/>
      <c r="C31" s="11" t="s">
        <v>32</v>
      </c>
      <c r="D31" s="5">
        <v>313.72</v>
      </c>
      <c r="E31" s="12">
        <v>402.9</v>
      </c>
      <c r="F31" s="7">
        <f t="shared" si="0"/>
        <v>-89.17999999999995</v>
      </c>
      <c r="G31" s="21">
        <f t="shared" si="2"/>
        <v>394.84</v>
      </c>
    </row>
    <row r="32" spans="2:7" ht="15.75" thickBot="1">
      <c r="B32" s="13" t="s">
        <v>33</v>
      </c>
      <c r="C32" s="14"/>
      <c r="D32" s="15">
        <f>AVERAGE(D8:D31)</f>
        <v>325.6991666666668</v>
      </c>
      <c r="E32" s="15">
        <f>AVERAGE(E8:E31)</f>
        <v>405.2958333333333</v>
      </c>
      <c r="F32" s="15">
        <f>AVERAGE(F8:F31)</f>
        <v>-79.59666666666664</v>
      </c>
      <c r="G32" s="15">
        <f>AVERAGE(G8:G31)</f>
        <v>399.8204166666667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M35" sqref="M35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421875" style="0" customWidth="1"/>
    <col min="4" max="4" width="18.140625" style="0" customWidth="1"/>
    <col min="5" max="5" width="18.00390625" style="0" customWidth="1"/>
    <col min="6" max="6" width="18.28125" style="0" customWidth="1"/>
    <col min="7" max="7" width="18.140625" style="0" customWidth="1"/>
  </cols>
  <sheetData>
    <row r="1" ht="15.75">
      <c r="B1" s="1" t="s">
        <v>37</v>
      </c>
    </row>
    <row r="2" ht="15.75">
      <c r="B2" s="1" t="s">
        <v>81</v>
      </c>
    </row>
    <row r="3" ht="15.75">
      <c r="B3" s="1" t="s">
        <v>82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5">
        <v>323.32</v>
      </c>
      <c r="E8" s="6">
        <v>442.7</v>
      </c>
      <c r="F8" s="7">
        <f>D8-E8</f>
        <v>-119.38</v>
      </c>
      <c r="G8" s="8">
        <f>ROUND((E8*0.91),2)</f>
        <v>402.86</v>
      </c>
    </row>
    <row r="9" spans="2:7" ht="15">
      <c r="B9" s="28"/>
      <c r="C9" s="9" t="s">
        <v>10</v>
      </c>
      <c r="D9" s="5">
        <v>323.32</v>
      </c>
      <c r="E9" s="10">
        <v>430.8</v>
      </c>
      <c r="F9" s="7">
        <f aca="true" t="shared" si="0" ref="F9:F31">D9-E9</f>
        <v>-107.48000000000002</v>
      </c>
      <c r="G9" s="8">
        <f aca="true" t="shared" si="1" ref="G9:G31">ROUND((E9*0.91),2)</f>
        <v>392.03</v>
      </c>
    </row>
    <row r="10" spans="2:7" ht="15">
      <c r="B10" s="28"/>
      <c r="C10" s="9" t="s">
        <v>11</v>
      </c>
      <c r="D10" s="5">
        <v>323.32</v>
      </c>
      <c r="E10" s="10">
        <v>409.8</v>
      </c>
      <c r="F10" s="7">
        <f t="shared" si="0"/>
        <v>-86.48000000000002</v>
      </c>
      <c r="G10" s="8">
        <f t="shared" si="1"/>
        <v>372.92</v>
      </c>
    </row>
    <row r="11" spans="2:7" ht="15">
      <c r="B11" s="28"/>
      <c r="C11" s="9" t="s">
        <v>12</v>
      </c>
      <c r="D11" s="5">
        <v>323.32</v>
      </c>
      <c r="E11" s="10">
        <v>390.4</v>
      </c>
      <c r="F11" s="7">
        <f t="shared" si="0"/>
        <v>-67.07999999999998</v>
      </c>
      <c r="G11" s="8">
        <f t="shared" si="1"/>
        <v>355.26</v>
      </c>
    </row>
    <row r="12" spans="2:7" ht="15">
      <c r="B12" s="28"/>
      <c r="C12" s="9" t="s">
        <v>13</v>
      </c>
      <c r="D12" s="5">
        <v>323.32</v>
      </c>
      <c r="E12" s="10">
        <v>385.3</v>
      </c>
      <c r="F12" s="7">
        <f t="shared" si="0"/>
        <v>-61.98000000000002</v>
      </c>
      <c r="G12" s="8">
        <f t="shared" si="1"/>
        <v>350.62</v>
      </c>
    </row>
    <row r="13" spans="2:7" ht="15">
      <c r="B13" s="28"/>
      <c r="C13" s="9" t="s">
        <v>14</v>
      </c>
      <c r="D13" s="5">
        <v>323.32</v>
      </c>
      <c r="E13" s="10">
        <v>387</v>
      </c>
      <c r="F13" s="7">
        <f t="shared" si="0"/>
        <v>-63.68000000000001</v>
      </c>
      <c r="G13" s="8">
        <f t="shared" si="1"/>
        <v>352.17</v>
      </c>
    </row>
    <row r="14" spans="2:7" ht="15">
      <c r="B14" s="28"/>
      <c r="C14" s="9" t="s">
        <v>15</v>
      </c>
      <c r="D14" s="5">
        <v>340.08</v>
      </c>
      <c r="E14" s="10">
        <v>410.2</v>
      </c>
      <c r="F14" s="7">
        <f t="shared" si="0"/>
        <v>-70.12</v>
      </c>
      <c r="G14" s="8">
        <f t="shared" si="1"/>
        <v>373.28</v>
      </c>
    </row>
    <row r="15" spans="2:7" ht="15">
      <c r="B15" s="28"/>
      <c r="C15" s="9" t="s">
        <v>16</v>
      </c>
      <c r="D15" s="5">
        <v>340.08</v>
      </c>
      <c r="E15" s="10">
        <v>429.1</v>
      </c>
      <c r="F15" s="7">
        <f t="shared" si="0"/>
        <v>-89.02000000000004</v>
      </c>
      <c r="G15" s="8">
        <f t="shared" si="1"/>
        <v>390.48</v>
      </c>
    </row>
    <row r="16" spans="2:7" ht="15">
      <c r="B16" s="28"/>
      <c r="C16" s="9" t="s">
        <v>17</v>
      </c>
      <c r="D16" s="5">
        <v>320.08</v>
      </c>
      <c r="E16" s="10">
        <v>434</v>
      </c>
      <c r="F16" s="7">
        <f t="shared" si="0"/>
        <v>-113.92000000000002</v>
      </c>
      <c r="G16" s="8">
        <f t="shared" si="1"/>
        <v>394.94</v>
      </c>
    </row>
    <row r="17" spans="2:7" ht="15">
      <c r="B17" s="28"/>
      <c r="C17" s="9" t="s">
        <v>18</v>
      </c>
      <c r="D17" s="5">
        <v>319.95</v>
      </c>
      <c r="E17" s="10">
        <v>311.9</v>
      </c>
      <c r="F17" s="7">
        <f t="shared" si="0"/>
        <v>8.050000000000011</v>
      </c>
      <c r="G17" s="8" t="s">
        <v>83</v>
      </c>
    </row>
    <row r="18" spans="2:7" ht="15">
      <c r="B18" s="28"/>
      <c r="C18" s="9" t="s">
        <v>19</v>
      </c>
      <c r="D18" s="5">
        <v>319.95</v>
      </c>
      <c r="E18" s="10">
        <v>314.5</v>
      </c>
      <c r="F18" s="7">
        <f t="shared" si="0"/>
        <v>5.449999999999989</v>
      </c>
      <c r="G18" s="8">
        <v>398.89</v>
      </c>
    </row>
    <row r="19" spans="2:7" ht="15">
      <c r="B19" s="28"/>
      <c r="C19" s="9" t="s">
        <v>20</v>
      </c>
      <c r="D19" s="5">
        <v>319.95</v>
      </c>
      <c r="E19" s="10">
        <v>298.2</v>
      </c>
      <c r="F19" s="7">
        <f t="shared" si="0"/>
        <v>21.75</v>
      </c>
      <c r="G19" s="8">
        <v>423.11</v>
      </c>
    </row>
    <row r="20" spans="2:7" ht="15">
      <c r="B20" s="28"/>
      <c r="C20" s="9" t="s">
        <v>21</v>
      </c>
      <c r="D20" s="5">
        <v>319.95</v>
      </c>
      <c r="E20" s="10">
        <v>303.6</v>
      </c>
      <c r="F20" s="7">
        <f t="shared" si="0"/>
        <v>16.349999999999966</v>
      </c>
      <c r="G20" s="8">
        <v>425.66</v>
      </c>
    </row>
    <row r="21" spans="2:7" ht="15">
      <c r="B21" s="28"/>
      <c r="C21" s="9" t="s">
        <v>22</v>
      </c>
      <c r="D21" s="5">
        <v>319.95</v>
      </c>
      <c r="E21" s="10">
        <v>355.1</v>
      </c>
      <c r="F21" s="7">
        <f t="shared" si="0"/>
        <v>-35.150000000000034</v>
      </c>
      <c r="G21" s="8">
        <v>421.33</v>
      </c>
    </row>
    <row r="22" spans="2:7" ht="15">
      <c r="B22" s="28"/>
      <c r="C22" s="9" t="s">
        <v>23</v>
      </c>
      <c r="D22" s="5">
        <v>319.95</v>
      </c>
      <c r="E22" s="10">
        <v>355.4</v>
      </c>
      <c r="F22" s="7">
        <f t="shared" si="0"/>
        <v>-35.44999999999999</v>
      </c>
      <c r="G22" s="8">
        <v>432.21</v>
      </c>
    </row>
    <row r="23" spans="2:7" ht="15">
      <c r="B23" s="28"/>
      <c r="C23" s="9" t="s">
        <v>24</v>
      </c>
      <c r="D23" s="5">
        <v>299.95</v>
      </c>
      <c r="E23" s="10">
        <v>369</v>
      </c>
      <c r="F23" s="7">
        <f t="shared" si="0"/>
        <v>-69.05000000000001</v>
      </c>
      <c r="G23" s="8">
        <v>389.99</v>
      </c>
    </row>
    <row r="24" spans="2:7" ht="15">
      <c r="B24" s="28"/>
      <c r="C24" s="9" t="s">
        <v>25</v>
      </c>
      <c r="D24" s="5">
        <v>299.95</v>
      </c>
      <c r="E24" s="10">
        <v>353.5</v>
      </c>
      <c r="F24" s="7">
        <f t="shared" si="0"/>
        <v>-53.55000000000001</v>
      </c>
      <c r="G24" s="8">
        <v>423.44</v>
      </c>
    </row>
    <row r="25" spans="2:7" ht="15">
      <c r="B25" s="28"/>
      <c r="C25" s="9" t="s">
        <v>26</v>
      </c>
      <c r="D25" s="5">
        <v>299.95</v>
      </c>
      <c r="E25" s="10">
        <v>363.7</v>
      </c>
      <c r="F25" s="7">
        <f t="shared" si="0"/>
        <v>-63.75</v>
      </c>
      <c r="G25" s="8">
        <v>425.55</v>
      </c>
    </row>
    <row r="26" spans="2:7" ht="15">
      <c r="B26" s="28"/>
      <c r="C26" s="9" t="s">
        <v>27</v>
      </c>
      <c r="D26" s="5">
        <v>299.95</v>
      </c>
      <c r="E26" s="10">
        <v>379.3</v>
      </c>
      <c r="F26" s="7">
        <f t="shared" si="0"/>
        <v>-79.35000000000002</v>
      </c>
      <c r="G26" s="8">
        <v>399.76</v>
      </c>
    </row>
    <row r="27" spans="2:7" ht="15">
      <c r="B27" s="28"/>
      <c r="C27" s="9" t="s">
        <v>28</v>
      </c>
      <c r="D27" s="5">
        <v>299.95</v>
      </c>
      <c r="E27" s="10">
        <v>414.9</v>
      </c>
      <c r="F27" s="7">
        <f t="shared" si="0"/>
        <v>-114.94999999999999</v>
      </c>
      <c r="G27" s="8">
        <v>388.33</v>
      </c>
    </row>
    <row r="28" spans="2:7" ht="15">
      <c r="B28" s="28"/>
      <c r="C28" s="9" t="s">
        <v>29</v>
      </c>
      <c r="D28" s="5">
        <v>299.95</v>
      </c>
      <c r="E28" s="10">
        <v>468.3</v>
      </c>
      <c r="F28" s="7">
        <f t="shared" si="0"/>
        <v>-168.35000000000002</v>
      </c>
      <c r="G28" s="8">
        <f t="shared" si="1"/>
        <v>426.15</v>
      </c>
    </row>
    <row r="29" spans="2:7" ht="15">
      <c r="B29" s="28"/>
      <c r="C29" s="9" t="s">
        <v>30</v>
      </c>
      <c r="D29" s="5">
        <v>299.95</v>
      </c>
      <c r="E29" s="10">
        <v>452.8</v>
      </c>
      <c r="F29" s="7">
        <f t="shared" si="0"/>
        <v>-152.85000000000002</v>
      </c>
      <c r="G29" s="8">
        <f t="shared" si="1"/>
        <v>412.05</v>
      </c>
    </row>
    <row r="30" spans="2:7" ht="15">
      <c r="B30" s="28"/>
      <c r="C30" s="9" t="s">
        <v>31</v>
      </c>
      <c r="D30" s="5">
        <v>299.95</v>
      </c>
      <c r="E30" s="10">
        <v>465.2</v>
      </c>
      <c r="F30" s="7">
        <f t="shared" si="0"/>
        <v>-165.25</v>
      </c>
      <c r="G30" s="8">
        <f t="shared" si="1"/>
        <v>423.33</v>
      </c>
    </row>
    <row r="31" spans="2:7" ht="15.75" thickBot="1">
      <c r="B31" s="29"/>
      <c r="C31" s="11" t="s">
        <v>32</v>
      </c>
      <c r="D31" s="5">
        <v>299.95</v>
      </c>
      <c r="E31" s="12">
        <v>461.4</v>
      </c>
      <c r="F31" s="7">
        <f t="shared" si="0"/>
        <v>-161.45</v>
      </c>
      <c r="G31" s="8">
        <f t="shared" si="1"/>
        <v>419.87</v>
      </c>
    </row>
    <row r="32" spans="2:7" ht="15.75" thickBot="1">
      <c r="B32" s="13" t="s">
        <v>33</v>
      </c>
      <c r="C32" s="14"/>
      <c r="D32" s="15">
        <f>AVERAGE(D8:D31)</f>
        <v>314.97541666666655</v>
      </c>
      <c r="E32" s="15">
        <f>AVERAGE(E8:E31)</f>
        <v>391.08750000000003</v>
      </c>
      <c r="F32" s="15">
        <f>AVERAGE(F8:F31)</f>
        <v>-76.11208333333335</v>
      </c>
      <c r="G32" s="15">
        <f>AVERAGE(G8:G31)</f>
        <v>399.7491304347826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6">
      <selection activeCell="J32" sqref="J32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00390625" style="0" customWidth="1"/>
    <col min="4" max="4" width="18.28125" style="0" customWidth="1"/>
    <col min="5" max="5" width="18.140625" style="0" customWidth="1"/>
    <col min="6" max="6" width="18.00390625" style="0" customWidth="1"/>
    <col min="7" max="7" width="18.421875" style="0" customWidth="1"/>
  </cols>
  <sheetData>
    <row r="1" ht="15.75">
      <c r="B1" s="1" t="s">
        <v>84</v>
      </c>
    </row>
    <row r="2" ht="15.75">
      <c r="B2" s="1" t="s">
        <v>85</v>
      </c>
    </row>
    <row r="3" ht="15.75">
      <c r="B3" s="1" t="s">
        <v>86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5">
        <v>372</v>
      </c>
      <c r="E8" s="6">
        <v>451.9</v>
      </c>
      <c r="F8" s="7">
        <f>D8-E8</f>
        <v>-79.89999999999998</v>
      </c>
      <c r="G8" s="8">
        <f>ROUND((E8*0.89),2)</f>
        <v>402.19</v>
      </c>
    </row>
    <row r="9" spans="2:7" ht="15">
      <c r="B9" s="28"/>
      <c r="C9" s="9" t="s">
        <v>10</v>
      </c>
      <c r="D9" s="5">
        <v>342.54</v>
      </c>
      <c r="E9" s="10">
        <v>469.2</v>
      </c>
      <c r="F9" s="7">
        <f aca="true" t="shared" si="0" ref="F9:F31">D9-E9</f>
        <v>-126.65999999999997</v>
      </c>
      <c r="G9" s="8">
        <f aca="true" t="shared" si="1" ref="G9:G30">ROUND((E9*0.89),2)</f>
        <v>417.59</v>
      </c>
    </row>
    <row r="10" spans="2:7" ht="15">
      <c r="B10" s="28"/>
      <c r="C10" s="9" t="s">
        <v>11</v>
      </c>
      <c r="D10" s="5">
        <v>342.54</v>
      </c>
      <c r="E10" s="10">
        <v>435.9</v>
      </c>
      <c r="F10" s="7">
        <f t="shared" si="0"/>
        <v>-93.35999999999996</v>
      </c>
      <c r="G10" s="8">
        <f t="shared" si="1"/>
        <v>387.95</v>
      </c>
    </row>
    <row r="11" spans="2:7" ht="15">
      <c r="B11" s="28"/>
      <c r="C11" s="9" t="s">
        <v>12</v>
      </c>
      <c r="D11" s="5">
        <v>342.54</v>
      </c>
      <c r="E11" s="10">
        <v>446.6</v>
      </c>
      <c r="F11" s="7">
        <f t="shared" si="0"/>
        <v>-104.06</v>
      </c>
      <c r="G11" s="8">
        <f t="shared" si="1"/>
        <v>397.47</v>
      </c>
    </row>
    <row r="12" spans="2:7" ht="15">
      <c r="B12" s="28"/>
      <c r="C12" s="9" t="s">
        <v>13</v>
      </c>
      <c r="D12" s="5">
        <v>342.54</v>
      </c>
      <c r="E12" s="10">
        <v>465.2</v>
      </c>
      <c r="F12" s="7">
        <f t="shared" si="0"/>
        <v>-122.65999999999997</v>
      </c>
      <c r="G12" s="8">
        <f t="shared" si="1"/>
        <v>414.03</v>
      </c>
    </row>
    <row r="13" spans="2:7" ht="15">
      <c r="B13" s="28"/>
      <c r="C13" s="9" t="s">
        <v>14</v>
      </c>
      <c r="D13" s="5">
        <v>342.54</v>
      </c>
      <c r="E13" s="10">
        <v>454.4</v>
      </c>
      <c r="F13" s="7">
        <f t="shared" si="0"/>
        <v>-111.85999999999996</v>
      </c>
      <c r="G13" s="8">
        <f t="shared" si="1"/>
        <v>404.42</v>
      </c>
    </row>
    <row r="14" spans="2:7" ht="15">
      <c r="B14" s="28"/>
      <c r="C14" s="9" t="s">
        <v>15</v>
      </c>
      <c r="D14" s="5">
        <v>342.54</v>
      </c>
      <c r="E14" s="10">
        <v>477.3</v>
      </c>
      <c r="F14" s="7">
        <f t="shared" si="0"/>
        <v>-134.76</v>
      </c>
      <c r="G14" s="8">
        <f t="shared" si="1"/>
        <v>424.8</v>
      </c>
    </row>
    <row r="15" spans="2:7" ht="15">
      <c r="B15" s="28"/>
      <c r="C15" s="9" t="s">
        <v>16</v>
      </c>
      <c r="D15" s="5">
        <v>364.07</v>
      </c>
      <c r="E15" s="10">
        <v>466.8</v>
      </c>
      <c r="F15" s="7">
        <f t="shared" si="0"/>
        <v>-102.73000000000002</v>
      </c>
      <c r="G15" s="8">
        <f t="shared" si="1"/>
        <v>415.45</v>
      </c>
    </row>
    <row r="16" spans="2:7" ht="15">
      <c r="B16" s="28"/>
      <c r="C16" s="9" t="s">
        <v>17</v>
      </c>
      <c r="D16" s="5">
        <v>364.07</v>
      </c>
      <c r="E16" s="10">
        <v>462</v>
      </c>
      <c r="F16" s="7">
        <f t="shared" si="0"/>
        <v>-97.93</v>
      </c>
      <c r="G16" s="8">
        <f t="shared" si="1"/>
        <v>411.18</v>
      </c>
    </row>
    <row r="17" spans="2:7" ht="15">
      <c r="B17" s="28"/>
      <c r="C17" s="9" t="s">
        <v>18</v>
      </c>
      <c r="D17" s="5">
        <v>394.07</v>
      </c>
      <c r="E17" s="10">
        <v>468.3</v>
      </c>
      <c r="F17" s="7">
        <f t="shared" si="0"/>
        <v>-74.23000000000002</v>
      </c>
      <c r="G17" s="8">
        <f t="shared" si="1"/>
        <v>416.79</v>
      </c>
    </row>
    <row r="18" spans="2:7" ht="15">
      <c r="B18" s="28"/>
      <c r="C18" s="9" t="s">
        <v>19</v>
      </c>
      <c r="D18" s="5">
        <v>444.07</v>
      </c>
      <c r="E18" s="10">
        <v>437.1</v>
      </c>
      <c r="F18" s="7">
        <f t="shared" si="0"/>
        <v>6.96999999999997</v>
      </c>
      <c r="G18" s="8">
        <f t="shared" si="1"/>
        <v>389.02</v>
      </c>
    </row>
    <row r="19" spans="2:7" ht="15">
      <c r="B19" s="28"/>
      <c r="C19" s="9" t="s">
        <v>20</v>
      </c>
      <c r="D19" s="5">
        <v>326.52</v>
      </c>
      <c r="E19" s="10">
        <v>416.9</v>
      </c>
      <c r="F19" s="7">
        <f t="shared" si="0"/>
        <v>-90.38</v>
      </c>
      <c r="G19" s="8">
        <f t="shared" si="1"/>
        <v>371.04</v>
      </c>
    </row>
    <row r="20" spans="2:7" ht="15">
      <c r="B20" s="28"/>
      <c r="C20" s="9" t="s">
        <v>21</v>
      </c>
      <c r="D20" s="5">
        <v>326.52</v>
      </c>
      <c r="E20" s="10">
        <v>453.2</v>
      </c>
      <c r="F20" s="7">
        <f t="shared" si="0"/>
        <v>-126.68</v>
      </c>
      <c r="G20" s="8">
        <f t="shared" si="1"/>
        <v>403.35</v>
      </c>
    </row>
    <row r="21" spans="2:7" ht="15">
      <c r="B21" s="28"/>
      <c r="C21" s="9" t="s">
        <v>22</v>
      </c>
      <c r="D21" s="5">
        <v>296.82</v>
      </c>
      <c r="E21" s="10">
        <v>473.9</v>
      </c>
      <c r="F21" s="7">
        <f t="shared" si="0"/>
        <v>-177.07999999999998</v>
      </c>
      <c r="G21" s="8">
        <f t="shared" si="1"/>
        <v>421.77</v>
      </c>
    </row>
    <row r="22" spans="2:7" ht="15">
      <c r="B22" s="28"/>
      <c r="C22" s="9" t="s">
        <v>23</v>
      </c>
      <c r="D22" s="5">
        <v>296.82</v>
      </c>
      <c r="E22" s="10">
        <v>490.2</v>
      </c>
      <c r="F22" s="7">
        <f t="shared" si="0"/>
        <v>-193.38</v>
      </c>
      <c r="G22" s="8">
        <f t="shared" si="1"/>
        <v>436.28</v>
      </c>
    </row>
    <row r="23" spans="2:7" ht="15">
      <c r="B23" s="28"/>
      <c r="C23" s="9" t="s">
        <v>24</v>
      </c>
      <c r="D23" s="5">
        <v>296.82</v>
      </c>
      <c r="E23" s="10">
        <v>488.5</v>
      </c>
      <c r="F23" s="7">
        <f t="shared" si="0"/>
        <v>-191.68</v>
      </c>
      <c r="G23" s="8">
        <f t="shared" si="1"/>
        <v>434.77</v>
      </c>
    </row>
    <row r="24" spans="2:7" ht="15">
      <c r="B24" s="28"/>
      <c r="C24" s="9" t="s">
        <v>25</v>
      </c>
      <c r="D24" s="5">
        <v>296.82</v>
      </c>
      <c r="E24" s="10">
        <v>448.4</v>
      </c>
      <c r="F24" s="7">
        <f t="shared" si="0"/>
        <v>-151.57999999999998</v>
      </c>
      <c r="G24" s="8">
        <f t="shared" si="1"/>
        <v>399.08</v>
      </c>
    </row>
    <row r="25" spans="2:7" ht="15">
      <c r="B25" s="28"/>
      <c r="C25" s="9" t="s">
        <v>26</v>
      </c>
      <c r="D25" s="5">
        <v>296.82</v>
      </c>
      <c r="E25" s="10">
        <v>451.4</v>
      </c>
      <c r="F25" s="7">
        <f t="shared" si="0"/>
        <v>-154.57999999999998</v>
      </c>
      <c r="G25" s="8">
        <f t="shared" si="1"/>
        <v>401.75</v>
      </c>
    </row>
    <row r="26" spans="2:7" ht="15">
      <c r="B26" s="28"/>
      <c r="C26" s="9" t="s">
        <v>27</v>
      </c>
      <c r="D26" s="5">
        <v>296.82</v>
      </c>
      <c r="E26" s="10">
        <v>449.8</v>
      </c>
      <c r="F26" s="7">
        <f t="shared" si="0"/>
        <v>-152.98000000000002</v>
      </c>
      <c r="G26" s="8">
        <f t="shared" si="1"/>
        <v>400.32</v>
      </c>
    </row>
    <row r="27" spans="2:7" ht="15">
      <c r="B27" s="28"/>
      <c r="C27" s="9" t="s">
        <v>28</v>
      </c>
      <c r="D27" s="5">
        <v>296.82</v>
      </c>
      <c r="E27" s="10">
        <v>393.4</v>
      </c>
      <c r="F27" s="7">
        <f t="shared" si="0"/>
        <v>-96.57999999999998</v>
      </c>
      <c r="G27" s="8">
        <f t="shared" si="1"/>
        <v>350.13</v>
      </c>
    </row>
    <row r="28" spans="2:7" ht="15">
      <c r="B28" s="28"/>
      <c r="C28" s="9" t="s">
        <v>29</v>
      </c>
      <c r="D28" s="5">
        <v>296.82</v>
      </c>
      <c r="E28" s="10">
        <v>384.6</v>
      </c>
      <c r="F28" s="7">
        <f t="shared" si="0"/>
        <v>-87.78000000000003</v>
      </c>
      <c r="G28" s="8">
        <f t="shared" si="1"/>
        <v>342.29</v>
      </c>
    </row>
    <row r="29" spans="2:7" ht="15">
      <c r="B29" s="28"/>
      <c r="C29" s="9" t="s">
        <v>30</v>
      </c>
      <c r="D29" s="5">
        <v>296.82</v>
      </c>
      <c r="E29" s="10">
        <v>424.3</v>
      </c>
      <c r="F29" s="7">
        <f t="shared" si="0"/>
        <v>-127.48000000000002</v>
      </c>
      <c r="G29" s="8">
        <f t="shared" si="1"/>
        <v>377.63</v>
      </c>
    </row>
    <row r="30" spans="2:7" ht="15">
      <c r="B30" s="28"/>
      <c r="C30" s="9" t="s">
        <v>31</v>
      </c>
      <c r="D30" s="5">
        <v>296.82</v>
      </c>
      <c r="E30" s="10">
        <v>404.1</v>
      </c>
      <c r="F30" s="7">
        <f t="shared" si="0"/>
        <v>-107.28000000000003</v>
      </c>
      <c r="G30" s="8">
        <f t="shared" si="1"/>
        <v>359.65</v>
      </c>
    </row>
    <row r="31" spans="2:7" ht="15.75" thickBot="1">
      <c r="B31" s="29"/>
      <c r="C31" s="11" t="s">
        <v>32</v>
      </c>
      <c r="D31" s="5">
        <v>326.35</v>
      </c>
      <c r="E31" s="12">
        <v>396.4</v>
      </c>
      <c r="F31" s="7">
        <f t="shared" si="0"/>
        <v>-70.04999999999995</v>
      </c>
      <c r="G31" s="8">
        <v>413.54</v>
      </c>
    </row>
    <row r="32" spans="2:7" ht="15.75" thickBot="1">
      <c r="B32" s="13" t="s">
        <v>33</v>
      </c>
      <c r="C32" s="14"/>
      <c r="D32" s="15">
        <f>AVERAGE(D8:D31)</f>
        <v>330.8795833333333</v>
      </c>
      <c r="E32" s="15">
        <f>AVERAGE(E8:E31)</f>
        <v>446.24166666666656</v>
      </c>
      <c r="F32" s="15">
        <f>AVERAGE(F8:F31)</f>
        <v>-115.36208333333336</v>
      </c>
      <c r="G32" s="15">
        <f>AVERAGE(G8:G31)</f>
        <v>399.68708333333325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0">
      <selection activeCell="I38" sqref="I38"/>
    </sheetView>
  </sheetViews>
  <sheetFormatPr defaultColWidth="8.8515625" defaultRowHeight="15"/>
  <cols>
    <col min="1" max="1" width="8.8515625" style="0" customWidth="1"/>
    <col min="2" max="4" width="18.421875" style="0" customWidth="1"/>
    <col min="5" max="6" width="18.140625" style="0" customWidth="1"/>
    <col min="7" max="7" width="18.28125" style="0" customWidth="1"/>
  </cols>
  <sheetData>
    <row r="1" ht="15.75">
      <c r="B1" s="1" t="s">
        <v>37</v>
      </c>
    </row>
    <row r="2" ht="15.75">
      <c r="B2" s="1" t="s">
        <v>87</v>
      </c>
    </row>
    <row r="3" ht="15.75">
      <c r="B3" s="1" t="s">
        <v>88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5">
        <v>276.82</v>
      </c>
      <c r="E8" s="6">
        <v>386.1</v>
      </c>
      <c r="F8" s="7">
        <f>D8-E8</f>
        <v>-109.28000000000003</v>
      </c>
      <c r="G8" s="8">
        <f>ROUND((E8*1.04),2)</f>
        <v>401.54</v>
      </c>
    </row>
    <row r="9" spans="2:7" ht="15">
      <c r="B9" s="28"/>
      <c r="C9" s="9" t="s">
        <v>10</v>
      </c>
      <c r="D9" s="5">
        <v>326.65</v>
      </c>
      <c r="E9" s="10">
        <v>384.9</v>
      </c>
      <c r="F9" s="7">
        <f aca="true" t="shared" si="0" ref="F9:F31">D9-E9</f>
        <v>-58.25</v>
      </c>
      <c r="G9" s="8">
        <f aca="true" t="shared" si="1" ref="G9:G31">ROUND((E9*1.04),2)</f>
        <v>400.3</v>
      </c>
    </row>
    <row r="10" spans="2:7" ht="15">
      <c r="B10" s="28"/>
      <c r="C10" s="9" t="s">
        <v>11</v>
      </c>
      <c r="D10" s="5">
        <v>326.65</v>
      </c>
      <c r="E10" s="10">
        <v>390</v>
      </c>
      <c r="F10" s="7">
        <f t="shared" si="0"/>
        <v>-63.35000000000002</v>
      </c>
      <c r="G10" s="8">
        <f t="shared" si="1"/>
        <v>405.6</v>
      </c>
    </row>
    <row r="11" spans="2:7" ht="15">
      <c r="B11" s="28"/>
      <c r="C11" s="9" t="s">
        <v>12</v>
      </c>
      <c r="D11" s="5">
        <v>326.65</v>
      </c>
      <c r="E11" s="10">
        <v>394.4</v>
      </c>
      <c r="F11" s="7">
        <f t="shared" si="0"/>
        <v>-67.75</v>
      </c>
      <c r="G11" s="8">
        <f t="shared" si="1"/>
        <v>410.18</v>
      </c>
    </row>
    <row r="12" spans="2:7" ht="15">
      <c r="B12" s="28"/>
      <c r="C12" s="9" t="s">
        <v>13</v>
      </c>
      <c r="D12" s="5">
        <v>326.65</v>
      </c>
      <c r="E12" s="10">
        <v>395.5</v>
      </c>
      <c r="F12" s="7">
        <f t="shared" si="0"/>
        <v>-68.85000000000002</v>
      </c>
      <c r="G12" s="8">
        <f t="shared" si="1"/>
        <v>411.32</v>
      </c>
    </row>
    <row r="13" spans="2:7" ht="15">
      <c r="B13" s="28"/>
      <c r="C13" s="9" t="s">
        <v>14</v>
      </c>
      <c r="D13" s="5">
        <v>326.65</v>
      </c>
      <c r="E13" s="10">
        <v>405.7</v>
      </c>
      <c r="F13" s="7">
        <f t="shared" si="0"/>
        <v>-79.05000000000001</v>
      </c>
      <c r="G13" s="8">
        <f t="shared" si="1"/>
        <v>421.93</v>
      </c>
    </row>
    <row r="14" spans="2:7" ht="15">
      <c r="B14" s="28"/>
      <c r="C14" s="9" t="s">
        <v>15</v>
      </c>
      <c r="D14" s="5">
        <v>326.65</v>
      </c>
      <c r="E14" s="10">
        <v>381.4</v>
      </c>
      <c r="F14" s="7">
        <f t="shared" si="0"/>
        <v>-54.75</v>
      </c>
      <c r="G14" s="8">
        <f t="shared" si="1"/>
        <v>396.66</v>
      </c>
    </row>
    <row r="15" spans="2:7" ht="15">
      <c r="B15" s="28"/>
      <c r="C15" s="9" t="s">
        <v>16</v>
      </c>
      <c r="D15" s="5">
        <v>319.57</v>
      </c>
      <c r="E15" s="10">
        <v>406.1</v>
      </c>
      <c r="F15" s="7">
        <f t="shared" si="0"/>
        <v>-86.53000000000003</v>
      </c>
      <c r="G15" s="8">
        <f t="shared" si="1"/>
        <v>422.34</v>
      </c>
    </row>
    <row r="16" spans="2:7" ht="15">
      <c r="B16" s="28"/>
      <c r="C16" s="9" t="s">
        <v>17</v>
      </c>
      <c r="D16" s="5">
        <v>319.57</v>
      </c>
      <c r="E16" s="10">
        <v>401.2</v>
      </c>
      <c r="F16" s="7">
        <f t="shared" si="0"/>
        <v>-81.63</v>
      </c>
      <c r="G16" s="8">
        <f t="shared" si="1"/>
        <v>417.25</v>
      </c>
    </row>
    <row r="17" spans="2:7" ht="15">
      <c r="B17" s="28"/>
      <c r="C17" s="9" t="s">
        <v>18</v>
      </c>
      <c r="D17" s="5">
        <v>299.57</v>
      </c>
      <c r="E17" s="10">
        <v>415.6</v>
      </c>
      <c r="F17" s="7">
        <f t="shared" si="0"/>
        <v>-116.03000000000003</v>
      </c>
      <c r="G17" s="8">
        <f t="shared" si="1"/>
        <v>432.22</v>
      </c>
    </row>
    <row r="18" spans="2:7" ht="15">
      <c r="B18" s="28"/>
      <c r="C18" s="9" t="s">
        <v>19</v>
      </c>
      <c r="D18" s="5">
        <v>299.57</v>
      </c>
      <c r="E18" s="10">
        <v>414.4</v>
      </c>
      <c r="F18" s="7">
        <f t="shared" si="0"/>
        <v>-114.82999999999998</v>
      </c>
      <c r="G18" s="8">
        <f t="shared" si="1"/>
        <v>430.98</v>
      </c>
    </row>
    <row r="19" spans="2:7" ht="15">
      <c r="B19" s="28"/>
      <c r="C19" s="9" t="s">
        <v>20</v>
      </c>
      <c r="D19" s="5">
        <v>299.57</v>
      </c>
      <c r="E19" s="10">
        <v>417.3</v>
      </c>
      <c r="F19" s="7">
        <f t="shared" si="0"/>
        <v>-117.73000000000002</v>
      </c>
      <c r="G19" s="8">
        <f t="shared" si="1"/>
        <v>433.99</v>
      </c>
    </row>
    <row r="20" spans="2:7" ht="15">
      <c r="B20" s="28"/>
      <c r="C20" s="9" t="s">
        <v>21</v>
      </c>
      <c r="D20" s="5">
        <v>299.57</v>
      </c>
      <c r="E20" s="10">
        <v>442.8</v>
      </c>
      <c r="F20" s="7">
        <f t="shared" si="0"/>
        <v>-143.23000000000002</v>
      </c>
      <c r="G20" s="8">
        <v>354.63</v>
      </c>
    </row>
    <row r="21" spans="2:7" ht="15">
      <c r="B21" s="28"/>
      <c r="C21" s="9" t="s">
        <v>22</v>
      </c>
      <c r="D21" s="5">
        <v>269.57</v>
      </c>
      <c r="E21" s="10">
        <v>421.7</v>
      </c>
      <c r="F21" s="7">
        <f t="shared" si="0"/>
        <v>-152.13</v>
      </c>
      <c r="G21" s="8">
        <v>356.35</v>
      </c>
    </row>
    <row r="22" spans="2:7" ht="15">
      <c r="B22" s="28"/>
      <c r="C22" s="9" t="s">
        <v>23</v>
      </c>
      <c r="D22" s="5">
        <v>269.57</v>
      </c>
      <c r="E22" s="10">
        <v>404.4</v>
      </c>
      <c r="F22" s="7">
        <f t="shared" si="0"/>
        <v>-134.82999999999998</v>
      </c>
      <c r="G22" s="8">
        <f t="shared" si="1"/>
        <v>420.58</v>
      </c>
    </row>
    <row r="23" spans="2:7" ht="15">
      <c r="B23" s="28"/>
      <c r="C23" s="9" t="s">
        <v>24</v>
      </c>
      <c r="D23" s="5">
        <v>269.57</v>
      </c>
      <c r="E23" s="10">
        <v>430</v>
      </c>
      <c r="F23" s="7">
        <f t="shared" si="0"/>
        <v>-160.43</v>
      </c>
      <c r="G23" s="8">
        <v>361.26</v>
      </c>
    </row>
    <row r="24" spans="2:7" ht="15">
      <c r="B24" s="28"/>
      <c r="C24" s="9" t="s">
        <v>25</v>
      </c>
      <c r="D24" s="5">
        <v>289.57</v>
      </c>
      <c r="E24" s="10">
        <v>469.3</v>
      </c>
      <c r="F24" s="7">
        <f t="shared" si="0"/>
        <v>-179.73000000000002</v>
      </c>
      <c r="G24" s="8">
        <v>353.45</v>
      </c>
    </row>
    <row r="25" spans="2:7" ht="15">
      <c r="B25" s="28"/>
      <c r="C25" s="9" t="s">
        <v>26</v>
      </c>
      <c r="D25" s="5">
        <v>259.57</v>
      </c>
      <c r="E25" s="10">
        <v>376.4</v>
      </c>
      <c r="F25" s="7">
        <f t="shared" si="0"/>
        <v>-116.82999999999998</v>
      </c>
      <c r="G25" s="8">
        <f t="shared" si="1"/>
        <v>391.46</v>
      </c>
    </row>
    <row r="26" spans="2:7" ht="15">
      <c r="B26" s="28"/>
      <c r="C26" s="9" t="s">
        <v>27</v>
      </c>
      <c r="D26" s="5">
        <v>234.05</v>
      </c>
      <c r="E26" s="10">
        <v>392.5</v>
      </c>
      <c r="F26" s="7">
        <f t="shared" si="0"/>
        <v>-158.45</v>
      </c>
      <c r="G26" s="8">
        <f t="shared" si="1"/>
        <v>408.2</v>
      </c>
    </row>
    <row r="27" spans="2:7" ht="15">
      <c r="B27" s="28"/>
      <c r="C27" s="9" t="s">
        <v>28</v>
      </c>
      <c r="D27" s="5">
        <v>204.05</v>
      </c>
      <c r="E27" s="10">
        <v>391.8</v>
      </c>
      <c r="F27" s="7">
        <f t="shared" si="0"/>
        <v>-187.75</v>
      </c>
      <c r="G27" s="8">
        <f t="shared" si="1"/>
        <v>407.47</v>
      </c>
    </row>
    <row r="28" spans="2:7" ht="15">
      <c r="B28" s="28"/>
      <c r="C28" s="9" t="s">
        <v>29</v>
      </c>
      <c r="D28" s="5">
        <v>184.05</v>
      </c>
      <c r="E28" s="10">
        <v>453.7</v>
      </c>
      <c r="F28" s="7">
        <f t="shared" si="0"/>
        <v>-269.65</v>
      </c>
      <c r="G28" s="8">
        <v>351.21</v>
      </c>
    </row>
    <row r="29" spans="2:7" ht="15">
      <c r="B29" s="28"/>
      <c r="C29" s="9" t="s">
        <v>30</v>
      </c>
      <c r="D29" s="5">
        <v>184.05</v>
      </c>
      <c r="E29" s="10">
        <v>425.8</v>
      </c>
      <c r="F29" s="7">
        <f t="shared" si="0"/>
        <v>-241.75</v>
      </c>
      <c r="G29" s="8">
        <v>353.11</v>
      </c>
    </row>
    <row r="30" spans="2:7" ht="15">
      <c r="B30" s="28"/>
      <c r="C30" s="9" t="s">
        <v>31</v>
      </c>
      <c r="D30" s="5">
        <v>214.05</v>
      </c>
      <c r="E30" s="10">
        <v>409.1</v>
      </c>
      <c r="F30" s="7">
        <f t="shared" si="0"/>
        <v>-195.05</v>
      </c>
      <c r="G30" s="8">
        <f t="shared" si="1"/>
        <v>425.46</v>
      </c>
    </row>
    <row r="31" spans="2:7" ht="15.75" thickBot="1">
      <c r="B31" s="29"/>
      <c r="C31" s="11" t="s">
        <v>32</v>
      </c>
      <c r="D31" s="5">
        <v>214.05</v>
      </c>
      <c r="E31" s="12">
        <v>404.8</v>
      </c>
      <c r="F31" s="7">
        <f t="shared" si="0"/>
        <v>-190.75</v>
      </c>
      <c r="G31" s="8">
        <f t="shared" si="1"/>
        <v>420.99</v>
      </c>
    </row>
    <row r="32" spans="2:7" ht="15.75" thickBot="1">
      <c r="B32" s="13" t="s">
        <v>33</v>
      </c>
      <c r="C32" s="14"/>
      <c r="D32" s="15">
        <f>AVERAGE(D8:D31)</f>
        <v>277.76208333333335</v>
      </c>
      <c r="E32" s="15">
        <f>AVERAGE(E8:E31)</f>
        <v>408.9541666666666</v>
      </c>
      <c r="F32" s="15">
        <f>AVERAGE(F8:F31)</f>
        <v>-131.19208333333336</v>
      </c>
      <c r="G32" s="15">
        <f>AVERAGE(G8:G31)</f>
        <v>399.52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0">
      <selection activeCell="M35" sqref="M35"/>
    </sheetView>
  </sheetViews>
  <sheetFormatPr defaultColWidth="8.8515625" defaultRowHeight="15"/>
  <cols>
    <col min="1" max="1" width="8.8515625" style="0" customWidth="1"/>
    <col min="2" max="2" width="18.28125" style="0" customWidth="1"/>
    <col min="3" max="4" width="18.00390625" style="0" customWidth="1"/>
    <col min="5" max="5" width="18.28125" style="0" customWidth="1"/>
    <col min="6" max="6" width="18.140625" style="0" customWidth="1"/>
    <col min="7" max="7" width="19.28125" style="0" customWidth="1"/>
  </cols>
  <sheetData>
    <row r="1" ht="15.75">
      <c r="B1" s="1" t="s">
        <v>37</v>
      </c>
    </row>
    <row r="2" ht="15.75">
      <c r="B2" s="1" t="s">
        <v>89</v>
      </c>
    </row>
    <row r="3" ht="15.75">
      <c r="B3" s="1" t="s">
        <v>90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5">
        <v>314.58</v>
      </c>
      <c r="E8" s="6">
        <v>485.1</v>
      </c>
      <c r="F8" s="7">
        <f>D8-E8</f>
        <v>-170.52000000000004</v>
      </c>
      <c r="G8" s="8">
        <f>ROUND((E8*0.86),2)</f>
        <v>417.19</v>
      </c>
    </row>
    <row r="9" spans="2:7" ht="15">
      <c r="B9" s="28"/>
      <c r="C9" s="9" t="s">
        <v>10</v>
      </c>
      <c r="D9" s="5">
        <v>314.58</v>
      </c>
      <c r="E9" s="10">
        <v>485.2</v>
      </c>
      <c r="F9" s="7">
        <f aca="true" t="shared" si="0" ref="F9:F31">D9-E9</f>
        <v>-170.62</v>
      </c>
      <c r="G9" s="8">
        <f aca="true" t="shared" si="1" ref="G9:G30">ROUND((E9*0.86),2)</f>
        <v>417.27</v>
      </c>
    </row>
    <row r="10" spans="2:7" ht="15">
      <c r="B10" s="28"/>
      <c r="C10" s="9" t="s">
        <v>11</v>
      </c>
      <c r="D10" s="5">
        <v>314.58</v>
      </c>
      <c r="E10" s="10">
        <v>491.2</v>
      </c>
      <c r="F10" s="7">
        <f t="shared" si="0"/>
        <v>-176.62</v>
      </c>
      <c r="G10" s="8">
        <f t="shared" si="1"/>
        <v>422.43</v>
      </c>
    </row>
    <row r="11" spans="2:7" ht="15">
      <c r="B11" s="28"/>
      <c r="C11" s="9" t="s">
        <v>12</v>
      </c>
      <c r="D11" s="5">
        <v>314.58</v>
      </c>
      <c r="E11" s="10">
        <v>401.4</v>
      </c>
      <c r="F11" s="7">
        <f t="shared" si="0"/>
        <v>-86.82</v>
      </c>
      <c r="G11" s="8">
        <v>423.21</v>
      </c>
    </row>
    <row r="12" spans="2:7" ht="15">
      <c r="B12" s="28"/>
      <c r="C12" s="9" t="s">
        <v>13</v>
      </c>
      <c r="D12" s="5">
        <v>314.58</v>
      </c>
      <c r="E12" s="10">
        <v>472.5</v>
      </c>
      <c r="F12" s="7">
        <f t="shared" si="0"/>
        <v>-157.92000000000002</v>
      </c>
      <c r="G12" s="8">
        <f t="shared" si="1"/>
        <v>406.35</v>
      </c>
    </row>
    <row r="13" spans="2:7" ht="15">
      <c r="B13" s="28"/>
      <c r="C13" s="9" t="s">
        <v>14</v>
      </c>
      <c r="D13" s="5">
        <v>294.58</v>
      </c>
      <c r="E13" s="10">
        <v>463</v>
      </c>
      <c r="F13" s="7">
        <f t="shared" si="0"/>
        <v>-168.42000000000002</v>
      </c>
      <c r="G13" s="8">
        <f t="shared" si="1"/>
        <v>398.18</v>
      </c>
    </row>
    <row r="14" spans="2:7" ht="15">
      <c r="B14" s="28"/>
      <c r="C14" s="9" t="s">
        <v>15</v>
      </c>
      <c r="D14" s="5">
        <v>294.58</v>
      </c>
      <c r="E14" s="10">
        <v>440.8</v>
      </c>
      <c r="F14" s="7">
        <f t="shared" si="0"/>
        <v>-146.22000000000003</v>
      </c>
      <c r="G14" s="8">
        <f t="shared" si="1"/>
        <v>379.09</v>
      </c>
    </row>
    <row r="15" spans="2:7" ht="15">
      <c r="B15" s="28"/>
      <c r="C15" s="9" t="s">
        <v>16</v>
      </c>
      <c r="D15" s="5">
        <v>332.38</v>
      </c>
      <c r="E15" s="10">
        <v>438.3</v>
      </c>
      <c r="F15" s="7">
        <f t="shared" si="0"/>
        <v>-105.92000000000002</v>
      </c>
      <c r="G15" s="8">
        <f t="shared" si="1"/>
        <v>376.94</v>
      </c>
    </row>
    <row r="16" spans="2:7" ht="15">
      <c r="B16" s="28"/>
      <c r="C16" s="9" t="s">
        <v>17</v>
      </c>
      <c r="D16" s="5">
        <v>332.38</v>
      </c>
      <c r="E16" s="10">
        <v>477.2</v>
      </c>
      <c r="F16" s="7">
        <f t="shared" si="0"/>
        <v>-144.82</v>
      </c>
      <c r="G16" s="8">
        <f t="shared" si="1"/>
        <v>410.39</v>
      </c>
    </row>
    <row r="17" spans="2:7" ht="15">
      <c r="B17" s="28"/>
      <c r="C17" s="9" t="s">
        <v>18</v>
      </c>
      <c r="D17" s="5">
        <v>302.38</v>
      </c>
      <c r="E17" s="10">
        <v>442.1</v>
      </c>
      <c r="F17" s="7">
        <f t="shared" si="0"/>
        <v>-139.72000000000003</v>
      </c>
      <c r="G17" s="8">
        <f t="shared" si="1"/>
        <v>380.21</v>
      </c>
    </row>
    <row r="18" spans="2:7" ht="15">
      <c r="B18" s="28"/>
      <c r="C18" s="9" t="s">
        <v>19</v>
      </c>
      <c r="D18" s="5">
        <v>322.38</v>
      </c>
      <c r="E18" s="10">
        <v>404.8</v>
      </c>
      <c r="F18" s="7">
        <f t="shared" si="0"/>
        <v>-82.42000000000002</v>
      </c>
      <c r="G18" s="8">
        <v>426.73</v>
      </c>
    </row>
    <row r="19" spans="2:7" ht="15">
      <c r="B19" s="28"/>
      <c r="C19" s="9" t="s">
        <v>20</v>
      </c>
      <c r="D19" s="5">
        <v>292.38</v>
      </c>
      <c r="E19" s="10">
        <v>414.5</v>
      </c>
      <c r="F19" s="7">
        <f t="shared" si="0"/>
        <v>-122.12</v>
      </c>
      <c r="G19" s="8">
        <v>410.96</v>
      </c>
    </row>
    <row r="20" spans="2:7" ht="15">
      <c r="B20" s="28"/>
      <c r="C20" s="9" t="s">
        <v>21</v>
      </c>
      <c r="D20" s="5">
        <v>292.38</v>
      </c>
      <c r="E20" s="10">
        <v>444.5</v>
      </c>
      <c r="F20" s="7">
        <f t="shared" si="0"/>
        <v>-152.12</v>
      </c>
      <c r="G20" s="8">
        <f t="shared" si="1"/>
        <v>382.27</v>
      </c>
    </row>
    <row r="21" spans="2:7" ht="15">
      <c r="B21" s="28"/>
      <c r="C21" s="9" t="s">
        <v>22</v>
      </c>
      <c r="D21" s="5">
        <v>212.38</v>
      </c>
      <c r="E21" s="10">
        <v>397.4</v>
      </c>
      <c r="F21" s="7">
        <f t="shared" si="0"/>
        <v>-185.01999999999998</v>
      </c>
      <c r="G21" s="8">
        <v>424.56</v>
      </c>
    </row>
    <row r="22" spans="2:7" ht="15">
      <c r="B22" s="28"/>
      <c r="C22" s="9" t="s">
        <v>23</v>
      </c>
      <c r="D22" s="5">
        <v>212.38</v>
      </c>
      <c r="E22" s="10">
        <v>417.9</v>
      </c>
      <c r="F22" s="7">
        <f t="shared" si="0"/>
        <v>-205.51999999999998</v>
      </c>
      <c r="G22" s="8">
        <f t="shared" si="1"/>
        <v>359.39</v>
      </c>
    </row>
    <row r="23" spans="2:7" ht="15">
      <c r="B23" s="28"/>
      <c r="C23" s="9" t="s">
        <v>24</v>
      </c>
      <c r="D23" s="5">
        <v>212.38</v>
      </c>
      <c r="E23" s="10">
        <v>402.7</v>
      </c>
      <c r="F23" s="7">
        <f t="shared" si="0"/>
        <v>-190.32</v>
      </c>
      <c r="G23" s="8">
        <v>425.65</v>
      </c>
    </row>
    <row r="24" spans="2:7" ht="15">
      <c r="B24" s="28"/>
      <c r="C24" s="9" t="s">
        <v>25</v>
      </c>
      <c r="D24" s="5">
        <v>212.38</v>
      </c>
      <c r="E24" s="10">
        <v>447</v>
      </c>
      <c r="F24" s="7">
        <f t="shared" si="0"/>
        <v>-234.62</v>
      </c>
      <c r="G24" s="8">
        <f t="shared" si="1"/>
        <v>384.42</v>
      </c>
    </row>
    <row r="25" spans="2:7" ht="15">
      <c r="B25" s="28"/>
      <c r="C25" s="9" t="s">
        <v>26</v>
      </c>
      <c r="D25" s="5">
        <v>212.38</v>
      </c>
      <c r="E25" s="10">
        <v>419.8</v>
      </c>
      <c r="F25" s="7">
        <f t="shared" si="0"/>
        <v>-207.42000000000002</v>
      </c>
      <c r="G25" s="8">
        <f t="shared" si="1"/>
        <v>361.03</v>
      </c>
    </row>
    <row r="26" spans="2:7" ht="15">
      <c r="B26" s="28"/>
      <c r="C26" s="9" t="s">
        <v>27</v>
      </c>
      <c r="D26" s="5">
        <v>182.38</v>
      </c>
      <c r="E26" s="10">
        <v>472.8</v>
      </c>
      <c r="F26" s="7">
        <f t="shared" si="0"/>
        <v>-290.42</v>
      </c>
      <c r="G26" s="8">
        <f t="shared" si="1"/>
        <v>406.61</v>
      </c>
    </row>
    <row r="27" spans="2:7" ht="15">
      <c r="B27" s="28"/>
      <c r="C27" s="9" t="s">
        <v>28</v>
      </c>
      <c r="D27" s="5">
        <v>182.38</v>
      </c>
      <c r="E27" s="10">
        <v>477.7</v>
      </c>
      <c r="F27" s="7">
        <f t="shared" si="0"/>
        <v>-295.32</v>
      </c>
      <c r="G27" s="8">
        <f t="shared" si="1"/>
        <v>410.82</v>
      </c>
    </row>
    <row r="28" spans="2:7" ht="15">
      <c r="B28" s="28"/>
      <c r="C28" s="9" t="s">
        <v>29</v>
      </c>
      <c r="D28" s="5">
        <v>182.38</v>
      </c>
      <c r="E28" s="10">
        <v>476.7</v>
      </c>
      <c r="F28" s="7">
        <f t="shared" si="0"/>
        <v>-294.32</v>
      </c>
      <c r="G28" s="8">
        <f t="shared" si="1"/>
        <v>409.96</v>
      </c>
    </row>
    <row r="29" spans="2:7" ht="15">
      <c r="B29" s="28"/>
      <c r="C29" s="9" t="s">
        <v>30</v>
      </c>
      <c r="D29" s="5">
        <v>182.38</v>
      </c>
      <c r="E29" s="10">
        <v>435.4</v>
      </c>
      <c r="F29" s="7">
        <f t="shared" si="0"/>
        <v>-253.01999999999998</v>
      </c>
      <c r="G29" s="8">
        <f t="shared" si="1"/>
        <v>374.44</v>
      </c>
    </row>
    <row r="30" spans="2:7" ht="15">
      <c r="B30" s="28"/>
      <c r="C30" s="9" t="s">
        <v>31</v>
      </c>
      <c r="D30" s="5">
        <v>182.38</v>
      </c>
      <c r="E30" s="10">
        <v>426.1</v>
      </c>
      <c r="F30" s="7">
        <f t="shared" si="0"/>
        <v>-243.72000000000003</v>
      </c>
      <c r="G30" s="8">
        <f t="shared" si="1"/>
        <v>366.45</v>
      </c>
    </row>
    <row r="31" spans="2:7" ht="15.75" thickBot="1">
      <c r="B31" s="29"/>
      <c r="C31" s="11" t="s">
        <v>32</v>
      </c>
      <c r="D31" s="5">
        <v>182.38</v>
      </c>
      <c r="E31" s="12">
        <v>399.1</v>
      </c>
      <c r="F31" s="7">
        <f t="shared" si="0"/>
        <v>-216.72000000000003</v>
      </c>
      <c r="G31" s="8">
        <v>424.65</v>
      </c>
    </row>
    <row r="32" spans="2:7" ht="15.75" thickBot="1">
      <c r="B32" s="13" t="s">
        <v>33</v>
      </c>
      <c r="C32" s="14"/>
      <c r="D32" s="15">
        <f>AVERAGE(D8:D31)</f>
        <v>258.0216666666667</v>
      </c>
      <c r="E32" s="15">
        <f>AVERAGE(E8:E31)</f>
        <v>443.0500000000001</v>
      </c>
      <c r="F32" s="15">
        <f>AVERAGE(F8:F31)</f>
        <v>-185.0283333333334</v>
      </c>
      <c r="G32" s="15">
        <f>AVERAGE(G8:G31)</f>
        <v>399.96666666666664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8" sqref="N38"/>
    </sheetView>
  </sheetViews>
  <sheetFormatPr defaultColWidth="8.8515625" defaultRowHeight="15"/>
  <cols>
    <col min="1" max="1" width="8.8515625" style="0" customWidth="1"/>
    <col min="2" max="2" width="18.140625" style="0" customWidth="1"/>
    <col min="3" max="3" width="18.421875" style="0" customWidth="1"/>
    <col min="4" max="4" width="18.28125" style="0" customWidth="1"/>
    <col min="5" max="5" width="19.00390625" style="0" customWidth="1"/>
    <col min="6" max="6" width="18.28125" style="0" customWidth="1"/>
    <col min="7" max="7" width="18.421875" style="0" customWidth="1"/>
  </cols>
  <sheetData>
    <row r="1" ht="15.75">
      <c r="B1" s="1" t="s">
        <v>91</v>
      </c>
    </row>
    <row r="2" ht="15.75">
      <c r="B2" s="1" t="s">
        <v>92</v>
      </c>
    </row>
    <row r="3" ht="15.75">
      <c r="B3" s="1" t="s">
        <v>93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5">
        <v>336.1</v>
      </c>
      <c r="E8" s="6">
        <v>417</v>
      </c>
      <c r="F8" s="7">
        <f>D8-E8</f>
        <v>-80.89999999999998</v>
      </c>
      <c r="G8" s="8">
        <f>ROUND((E8*0.96),2)</f>
        <v>400.32</v>
      </c>
    </row>
    <row r="9" spans="2:7" ht="15">
      <c r="B9" s="28"/>
      <c r="C9" s="9" t="s">
        <v>10</v>
      </c>
      <c r="D9" s="5">
        <v>336.1</v>
      </c>
      <c r="E9" s="10">
        <v>448.9</v>
      </c>
      <c r="F9" s="7">
        <f aca="true" t="shared" si="0" ref="F9:F31">D9-E9</f>
        <v>-112.79999999999995</v>
      </c>
      <c r="G9" s="8">
        <f aca="true" t="shared" si="1" ref="G9:G30">ROUND((E9*0.96),2)</f>
        <v>430.94</v>
      </c>
    </row>
    <row r="10" spans="2:7" ht="15">
      <c r="B10" s="28"/>
      <c r="C10" s="9" t="s">
        <v>11</v>
      </c>
      <c r="D10" s="5">
        <v>336.1</v>
      </c>
      <c r="E10" s="10">
        <v>431.2</v>
      </c>
      <c r="F10" s="7">
        <f t="shared" si="0"/>
        <v>-95.09999999999997</v>
      </c>
      <c r="G10" s="8">
        <f t="shared" si="1"/>
        <v>413.95</v>
      </c>
    </row>
    <row r="11" spans="2:7" ht="15">
      <c r="B11" s="28"/>
      <c r="C11" s="9" t="s">
        <v>12</v>
      </c>
      <c r="D11" s="5">
        <v>336.1</v>
      </c>
      <c r="E11" s="10">
        <v>447.5</v>
      </c>
      <c r="F11" s="7">
        <f t="shared" si="0"/>
        <v>-111.39999999999998</v>
      </c>
      <c r="G11" s="8">
        <f t="shared" si="1"/>
        <v>429.6</v>
      </c>
    </row>
    <row r="12" spans="2:7" ht="15">
      <c r="B12" s="28"/>
      <c r="C12" s="9" t="s">
        <v>13</v>
      </c>
      <c r="D12" s="5">
        <v>336.1</v>
      </c>
      <c r="E12" s="10">
        <v>455.9</v>
      </c>
      <c r="F12" s="7">
        <f t="shared" si="0"/>
        <v>-119.79999999999995</v>
      </c>
      <c r="G12" s="8">
        <f t="shared" si="1"/>
        <v>437.66</v>
      </c>
    </row>
    <row r="13" spans="2:7" ht="15">
      <c r="B13" s="28"/>
      <c r="C13" s="9" t="s">
        <v>14</v>
      </c>
      <c r="D13" s="5">
        <v>306.61</v>
      </c>
      <c r="E13" s="10">
        <v>441.9</v>
      </c>
      <c r="F13" s="7">
        <f t="shared" si="0"/>
        <v>-135.28999999999996</v>
      </c>
      <c r="G13" s="8">
        <f t="shared" si="1"/>
        <v>424.22</v>
      </c>
    </row>
    <row r="14" spans="2:7" ht="15">
      <c r="B14" s="28"/>
      <c r="C14" s="9" t="s">
        <v>15</v>
      </c>
      <c r="D14" s="5">
        <v>306.61</v>
      </c>
      <c r="E14" s="10">
        <v>412.1</v>
      </c>
      <c r="F14" s="7">
        <f t="shared" si="0"/>
        <v>-105.49000000000001</v>
      </c>
      <c r="G14" s="8">
        <f t="shared" si="1"/>
        <v>395.62</v>
      </c>
    </row>
    <row r="15" spans="2:7" ht="15">
      <c r="B15" s="28"/>
      <c r="C15" s="9" t="s">
        <v>16</v>
      </c>
      <c r="D15" s="5">
        <v>332.33</v>
      </c>
      <c r="E15" s="10">
        <v>396.5</v>
      </c>
      <c r="F15" s="7">
        <f t="shared" si="0"/>
        <v>-64.17000000000002</v>
      </c>
      <c r="G15" s="8">
        <f t="shared" si="1"/>
        <v>380.64</v>
      </c>
    </row>
    <row r="16" spans="2:7" ht="15">
      <c r="B16" s="28"/>
      <c r="C16" s="9" t="s">
        <v>17</v>
      </c>
      <c r="D16" s="5">
        <v>332.33</v>
      </c>
      <c r="E16" s="10">
        <v>410.9</v>
      </c>
      <c r="F16" s="7">
        <f t="shared" si="0"/>
        <v>-78.57</v>
      </c>
      <c r="G16" s="8">
        <f t="shared" si="1"/>
        <v>394.46</v>
      </c>
    </row>
    <row r="17" spans="2:7" ht="15">
      <c r="B17" s="28"/>
      <c r="C17" s="9" t="s">
        <v>18</v>
      </c>
      <c r="D17" s="5">
        <v>332.33</v>
      </c>
      <c r="E17" s="10">
        <v>410.7</v>
      </c>
      <c r="F17" s="7">
        <f t="shared" si="0"/>
        <v>-78.37</v>
      </c>
      <c r="G17" s="8">
        <f t="shared" si="1"/>
        <v>394.27</v>
      </c>
    </row>
    <row r="18" spans="2:7" ht="15">
      <c r="B18" s="28"/>
      <c r="C18" s="9" t="s">
        <v>19</v>
      </c>
      <c r="D18" s="5">
        <v>332.33</v>
      </c>
      <c r="E18" s="10">
        <v>418.6</v>
      </c>
      <c r="F18" s="7">
        <f t="shared" si="0"/>
        <v>-86.27000000000004</v>
      </c>
      <c r="G18" s="8">
        <f t="shared" si="1"/>
        <v>401.86</v>
      </c>
    </row>
    <row r="19" spans="2:7" ht="15">
      <c r="B19" s="28"/>
      <c r="C19" s="9" t="s">
        <v>20</v>
      </c>
      <c r="D19" s="5">
        <v>332.33</v>
      </c>
      <c r="E19" s="10">
        <v>398.9</v>
      </c>
      <c r="F19" s="7">
        <f t="shared" si="0"/>
        <v>-66.57</v>
      </c>
      <c r="G19" s="8">
        <f t="shared" si="1"/>
        <v>382.94</v>
      </c>
    </row>
    <row r="20" spans="2:7" ht="15">
      <c r="B20" s="28"/>
      <c r="C20" s="9" t="s">
        <v>21</v>
      </c>
      <c r="D20" s="5">
        <v>332.33</v>
      </c>
      <c r="E20" s="10">
        <v>416.3</v>
      </c>
      <c r="F20" s="7">
        <f t="shared" si="0"/>
        <v>-83.97000000000003</v>
      </c>
      <c r="G20" s="8">
        <f t="shared" si="1"/>
        <v>399.65</v>
      </c>
    </row>
    <row r="21" spans="2:7" ht="15">
      <c r="B21" s="28"/>
      <c r="C21" s="9" t="s">
        <v>22</v>
      </c>
      <c r="D21" s="5">
        <v>332.33</v>
      </c>
      <c r="E21" s="10">
        <v>434.1</v>
      </c>
      <c r="F21" s="7">
        <f t="shared" si="0"/>
        <v>-101.77000000000004</v>
      </c>
      <c r="G21" s="8">
        <f t="shared" si="1"/>
        <v>416.74</v>
      </c>
    </row>
    <row r="22" spans="2:7" ht="15">
      <c r="B22" s="28"/>
      <c r="C22" s="9" t="s">
        <v>23</v>
      </c>
      <c r="D22" s="5">
        <v>332.33</v>
      </c>
      <c r="E22" s="10">
        <v>414.1</v>
      </c>
      <c r="F22" s="7">
        <f t="shared" si="0"/>
        <v>-81.77000000000004</v>
      </c>
      <c r="G22" s="8">
        <f t="shared" si="1"/>
        <v>397.54</v>
      </c>
    </row>
    <row r="23" spans="2:7" ht="15">
      <c r="B23" s="28"/>
      <c r="C23" s="9" t="s">
        <v>24</v>
      </c>
      <c r="D23" s="5">
        <v>332.33</v>
      </c>
      <c r="E23" s="10">
        <v>415.1</v>
      </c>
      <c r="F23" s="7">
        <f t="shared" si="0"/>
        <v>-82.77000000000004</v>
      </c>
      <c r="G23" s="8">
        <f t="shared" si="1"/>
        <v>398.5</v>
      </c>
    </row>
    <row r="24" spans="2:7" ht="15">
      <c r="B24" s="28"/>
      <c r="C24" s="9" t="s">
        <v>25</v>
      </c>
      <c r="D24" s="5">
        <v>332.33</v>
      </c>
      <c r="E24" s="10">
        <v>425.7</v>
      </c>
      <c r="F24" s="7">
        <f t="shared" si="0"/>
        <v>-93.37</v>
      </c>
      <c r="G24" s="8">
        <f t="shared" si="1"/>
        <v>408.67</v>
      </c>
    </row>
    <row r="25" spans="2:7" ht="15">
      <c r="B25" s="28"/>
      <c r="C25" s="9" t="s">
        <v>26</v>
      </c>
      <c r="D25" s="5">
        <v>332.33</v>
      </c>
      <c r="E25" s="10">
        <v>435.4</v>
      </c>
      <c r="F25" s="7">
        <f t="shared" si="0"/>
        <v>-103.07</v>
      </c>
      <c r="G25" s="8">
        <f t="shared" si="1"/>
        <v>417.98</v>
      </c>
    </row>
    <row r="26" spans="2:7" ht="15">
      <c r="B26" s="28"/>
      <c r="C26" s="9" t="s">
        <v>27</v>
      </c>
      <c r="D26" s="5">
        <v>332.33</v>
      </c>
      <c r="E26" s="10">
        <v>430.1</v>
      </c>
      <c r="F26" s="7">
        <f t="shared" si="0"/>
        <v>-97.77000000000004</v>
      </c>
      <c r="G26" s="8">
        <f t="shared" si="1"/>
        <v>412.9</v>
      </c>
    </row>
    <row r="27" spans="2:7" ht="15">
      <c r="B27" s="28"/>
      <c r="C27" s="9" t="s">
        <v>28</v>
      </c>
      <c r="D27" s="5">
        <v>332.33</v>
      </c>
      <c r="E27" s="10">
        <v>446.3</v>
      </c>
      <c r="F27" s="7">
        <f t="shared" si="0"/>
        <v>-113.97000000000003</v>
      </c>
      <c r="G27" s="8">
        <f t="shared" si="1"/>
        <v>428.45</v>
      </c>
    </row>
    <row r="28" spans="2:7" ht="15">
      <c r="B28" s="28"/>
      <c r="C28" s="9" t="s">
        <v>29</v>
      </c>
      <c r="D28" s="5">
        <v>332.33</v>
      </c>
      <c r="E28" s="10">
        <v>331.2</v>
      </c>
      <c r="F28" s="7">
        <f t="shared" si="0"/>
        <v>1.1299999999999955</v>
      </c>
      <c r="G28" s="8">
        <f t="shared" si="1"/>
        <v>317.95</v>
      </c>
    </row>
    <row r="29" spans="2:7" ht="15">
      <c r="B29" s="28"/>
      <c r="C29" s="9" t="s">
        <v>30</v>
      </c>
      <c r="D29" s="5">
        <v>332.33</v>
      </c>
      <c r="E29" s="10">
        <v>366.3</v>
      </c>
      <c r="F29" s="7">
        <f t="shared" si="0"/>
        <v>-33.97000000000003</v>
      </c>
      <c r="G29" s="8">
        <f t="shared" si="1"/>
        <v>351.65</v>
      </c>
    </row>
    <row r="30" spans="2:7" ht="15">
      <c r="B30" s="28"/>
      <c r="C30" s="9" t="s">
        <v>31</v>
      </c>
      <c r="D30" s="5">
        <v>332.33</v>
      </c>
      <c r="E30" s="10">
        <v>370.8</v>
      </c>
      <c r="F30" s="7">
        <f t="shared" si="0"/>
        <v>-38.47000000000003</v>
      </c>
      <c r="G30" s="8">
        <f t="shared" si="1"/>
        <v>355.97</v>
      </c>
    </row>
    <row r="31" spans="2:7" ht="15.75" thickBot="1">
      <c r="B31" s="29"/>
      <c r="C31" s="11" t="s">
        <v>32</v>
      </c>
      <c r="D31" s="5">
        <v>332.33</v>
      </c>
      <c r="E31" s="12">
        <v>328</v>
      </c>
      <c r="F31" s="7">
        <f t="shared" si="0"/>
        <v>4.329999999999984</v>
      </c>
      <c r="G31" s="8">
        <v>399.87</v>
      </c>
    </row>
    <row r="32" spans="2:7" ht="15.75" thickBot="1">
      <c r="B32" s="13" t="s">
        <v>33</v>
      </c>
      <c r="C32" s="14"/>
      <c r="D32" s="15">
        <f>AVERAGE(D8:D31)</f>
        <v>330.9720833333333</v>
      </c>
      <c r="E32" s="15">
        <f>AVERAGE(E8:E31)</f>
        <v>412.6458333333333</v>
      </c>
      <c r="F32" s="15">
        <f>AVERAGE(F8:F31)</f>
        <v>-81.67374999999998</v>
      </c>
      <c r="G32" s="15">
        <f>AVERAGE(G8:G31)</f>
        <v>399.68124999999986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J7" sqref="J7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140625" style="0" customWidth="1"/>
    <col min="4" max="4" width="18.00390625" style="0" customWidth="1"/>
    <col min="5" max="5" width="18.421875" style="0" customWidth="1"/>
    <col min="6" max="7" width="18.140625" style="0" customWidth="1"/>
  </cols>
  <sheetData>
    <row r="1" ht="15.75">
      <c r="B1" s="1" t="s">
        <v>37</v>
      </c>
    </row>
    <row r="2" ht="15.75">
      <c r="B2" s="1" t="s">
        <v>94</v>
      </c>
    </row>
    <row r="3" ht="15.75">
      <c r="B3" s="1" t="s">
        <v>95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5">
        <v>202.33</v>
      </c>
      <c r="E8" s="6">
        <v>335.1</v>
      </c>
      <c r="F8" s="7">
        <f>D8-E8</f>
        <v>-132.77</v>
      </c>
      <c r="G8" s="8">
        <f>ROUND((E8*1.05),2)</f>
        <v>351.86</v>
      </c>
    </row>
    <row r="9" spans="2:7" ht="15">
      <c r="B9" s="28"/>
      <c r="C9" s="9" t="s">
        <v>10</v>
      </c>
      <c r="D9" s="5">
        <v>202.33</v>
      </c>
      <c r="E9" s="10">
        <v>341.3</v>
      </c>
      <c r="F9" s="7">
        <f aca="true" t="shared" si="0" ref="F9:F31">D9-E9</f>
        <v>-138.97</v>
      </c>
      <c r="G9" s="8">
        <f aca="true" t="shared" si="1" ref="G9:G31">ROUND((E9*1.05),2)</f>
        <v>358.37</v>
      </c>
    </row>
    <row r="10" spans="2:7" ht="15">
      <c r="B10" s="28"/>
      <c r="C10" s="9" t="s">
        <v>11</v>
      </c>
      <c r="D10" s="5">
        <v>336.4</v>
      </c>
      <c r="E10" s="10">
        <v>348.2</v>
      </c>
      <c r="F10" s="7">
        <f t="shared" si="0"/>
        <v>-11.800000000000011</v>
      </c>
      <c r="G10" s="8">
        <f t="shared" si="1"/>
        <v>365.61</v>
      </c>
    </row>
    <row r="11" spans="2:7" ht="15">
      <c r="B11" s="28"/>
      <c r="C11" s="9" t="s">
        <v>12</v>
      </c>
      <c r="D11" s="5">
        <v>336.4</v>
      </c>
      <c r="E11" s="10">
        <v>346.3</v>
      </c>
      <c r="F11" s="7">
        <f t="shared" si="0"/>
        <v>-9.900000000000034</v>
      </c>
      <c r="G11" s="8">
        <f t="shared" si="1"/>
        <v>363.62</v>
      </c>
    </row>
    <row r="12" spans="2:7" ht="15">
      <c r="B12" s="28"/>
      <c r="C12" s="9" t="s">
        <v>13</v>
      </c>
      <c r="D12" s="5">
        <v>336.4</v>
      </c>
      <c r="E12" s="10">
        <v>353.3</v>
      </c>
      <c r="F12" s="7">
        <f t="shared" si="0"/>
        <v>-16.900000000000034</v>
      </c>
      <c r="G12" s="8">
        <f t="shared" si="1"/>
        <v>370.97</v>
      </c>
    </row>
    <row r="13" spans="2:7" ht="15">
      <c r="B13" s="28"/>
      <c r="C13" s="9" t="s">
        <v>14</v>
      </c>
      <c r="D13" s="5">
        <v>336.4</v>
      </c>
      <c r="E13" s="10">
        <v>361.4</v>
      </c>
      <c r="F13" s="7">
        <f t="shared" si="0"/>
        <v>-25</v>
      </c>
      <c r="G13" s="8">
        <f t="shared" si="1"/>
        <v>379.47</v>
      </c>
    </row>
    <row r="14" spans="2:7" ht="15">
      <c r="B14" s="28"/>
      <c r="C14" s="9" t="s">
        <v>15</v>
      </c>
      <c r="D14" s="5">
        <v>336.4</v>
      </c>
      <c r="E14" s="10">
        <v>417.1</v>
      </c>
      <c r="F14" s="7">
        <f t="shared" si="0"/>
        <v>-80.70000000000005</v>
      </c>
      <c r="G14" s="8">
        <f t="shared" si="1"/>
        <v>437.96</v>
      </c>
    </row>
    <row r="15" spans="2:7" ht="15">
      <c r="B15" s="28"/>
      <c r="C15" s="9" t="s">
        <v>16</v>
      </c>
      <c r="D15" s="5">
        <v>366.4</v>
      </c>
      <c r="E15" s="10">
        <v>413.3</v>
      </c>
      <c r="F15" s="7">
        <f t="shared" si="0"/>
        <v>-46.900000000000034</v>
      </c>
      <c r="G15" s="8">
        <f t="shared" si="1"/>
        <v>433.97</v>
      </c>
    </row>
    <row r="16" spans="2:7" ht="15">
      <c r="B16" s="28"/>
      <c r="C16" s="9" t="s">
        <v>17</v>
      </c>
      <c r="D16" s="5">
        <v>346.4</v>
      </c>
      <c r="E16" s="10">
        <v>431.3</v>
      </c>
      <c r="F16" s="7">
        <f t="shared" si="0"/>
        <v>-84.90000000000003</v>
      </c>
      <c r="G16" s="8">
        <f t="shared" si="1"/>
        <v>452.87</v>
      </c>
    </row>
    <row r="17" spans="2:7" ht="15">
      <c r="B17" s="28"/>
      <c r="C17" s="9" t="s">
        <v>18</v>
      </c>
      <c r="D17" s="5">
        <v>301.4</v>
      </c>
      <c r="E17" s="10">
        <v>444.2</v>
      </c>
      <c r="F17" s="7">
        <f t="shared" si="0"/>
        <v>-142.8</v>
      </c>
      <c r="G17" s="8">
        <f t="shared" si="1"/>
        <v>466.41</v>
      </c>
    </row>
    <row r="18" spans="2:7" ht="15">
      <c r="B18" s="28"/>
      <c r="C18" s="9" t="s">
        <v>19</v>
      </c>
      <c r="D18" s="5">
        <v>301.4</v>
      </c>
      <c r="E18" s="10">
        <v>416.9</v>
      </c>
      <c r="F18" s="7">
        <f t="shared" si="0"/>
        <v>-115.5</v>
      </c>
      <c r="G18" s="8">
        <f t="shared" si="1"/>
        <v>437.75</v>
      </c>
    </row>
    <row r="19" spans="2:7" ht="15">
      <c r="B19" s="28"/>
      <c r="C19" s="9" t="s">
        <v>20</v>
      </c>
      <c r="D19" s="5">
        <v>251.4</v>
      </c>
      <c r="E19" s="10">
        <v>414.4</v>
      </c>
      <c r="F19" s="7">
        <f t="shared" si="0"/>
        <v>-162.99999999999997</v>
      </c>
      <c r="G19" s="8">
        <f t="shared" si="1"/>
        <v>435.12</v>
      </c>
    </row>
    <row r="20" spans="2:7" ht="15">
      <c r="B20" s="28"/>
      <c r="C20" s="9" t="s">
        <v>21</v>
      </c>
      <c r="D20" s="5">
        <v>251.4</v>
      </c>
      <c r="E20" s="10">
        <v>444.6</v>
      </c>
      <c r="F20" s="7">
        <f t="shared" si="0"/>
        <v>-193.20000000000002</v>
      </c>
      <c r="G20" s="8">
        <v>399.09</v>
      </c>
    </row>
    <row r="21" spans="2:7" ht="15">
      <c r="B21" s="28"/>
      <c r="C21" s="9" t="s">
        <v>22</v>
      </c>
      <c r="D21" s="5">
        <v>251.4</v>
      </c>
      <c r="E21" s="10">
        <v>448.2</v>
      </c>
      <c r="F21" s="7">
        <f t="shared" si="0"/>
        <v>-196.79999999999998</v>
      </c>
      <c r="G21" s="8">
        <v>354.44</v>
      </c>
    </row>
    <row r="22" spans="2:7" ht="15">
      <c r="B22" s="28"/>
      <c r="C22" s="9" t="s">
        <v>23</v>
      </c>
      <c r="D22" s="5">
        <v>251.4</v>
      </c>
      <c r="E22" s="10">
        <v>402.4</v>
      </c>
      <c r="F22" s="7">
        <f t="shared" si="0"/>
        <v>-150.99999999999997</v>
      </c>
      <c r="G22" s="8">
        <v>354.11</v>
      </c>
    </row>
    <row r="23" spans="2:7" ht="15">
      <c r="B23" s="28"/>
      <c r="C23" s="9" t="s">
        <v>24</v>
      </c>
      <c r="D23" s="5">
        <v>251.4</v>
      </c>
      <c r="E23" s="10">
        <v>438.3</v>
      </c>
      <c r="F23" s="7">
        <f t="shared" si="0"/>
        <v>-186.9</v>
      </c>
      <c r="G23" s="8">
        <v>351.31</v>
      </c>
    </row>
    <row r="24" spans="2:7" ht="15">
      <c r="B24" s="28"/>
      <c r="C24" s="9" t="s">
        <v>25</v>
      </c>
      <c r="D24" s="5">
        <v>251.4</v>
      </c>
      <c r="E24" s="10">
        <v>430.2</v>
      </c>
      <c r="F24" s="7">
        <f t="shared" si="0"/>
        <v>-178.79999999999998</v>
      </c>
      <c r="G24" s="8">
        <v>371.21</v>
      </c>
    </row>
    <row r="25" spans="2:7" ht="15">
      <c r="B25" s="28"/>
      <c r="C25" s="9" t="s">
        <v>26</v>
      </c>
      <c r="D25" s="5">
        <v>251.4</v>
      </c>
      <c r="E25" s="10">
        <v>454.5</v>
      </c>
      <c r="F25" s="7">
        <f t="shared" si="0"/>
        <v>-203.1</v>
      </c>
      <c r="G25" s="8">
        <v>377.88</v>
      </c>
    </row>
    <row r="26" spans="2:7" ht="15">
      <c r="B26" s="28"/>
      <c r="C26" s="9" t="s">
        <v>27</v>
      </c>
      <c r="D26" s="5">
        <v>251.4</v>
      </c>
      <c r="E26" s="10">
        <v>415.4</v>
      </c>
      <c r="F26" s="7">
        <f t="shared" si="0"/>
        <v>-163.99999999999997</v>
      </c>
      <c r="G26" s="8">
        <f t="shared" si="1"/>
        <v>436.17</v>
      </c>
    </row>
    <row r="27" spans="2:7" ht="15">
      <c r="B27" s="28"/>
      <c r="C27" s="9" t="s">
        <v>28</v>
      </c>
      <c r="D27" s="5">
        <v>251.4</v>
      </c>
      <c r="E27" s="10">
        <v>395.5</v>
      </c>
      <c r="F27" s="7">
        <f t="shared" si="0"/>
        <v>-144.1</v>
      </c>
      <c r="G27" s="8">
        <f t="shared" si="1"/>
        <v>415.28</v>
      </c>
    </row>
    <row r="28" spans="2:7" ht="15">
      <c r="B28" s="28"/>
      <c r="C28" s="9" t="s">
        <v>29</v>
      </c>
      <c r="D28" s="5">
        <v>251.4</v>
      </c>
      <c r="E28" s="10">
        <v>372.2</v>
      </c>
      <c r="F28" s="7">
        <f t="shared" si="0"/>
        <v>-120.79999999999998</v>
      </c>
      <c r="G28" s="8">
        <f t="shared" si="1"/>
        <v>390.81</v>
      </c>
    </row>
    <row r="29" spans="2:7" ht="15">
      <c r="B29" s="28"/>
      <c r="C29" s="9" t="s">
        <v>30</v>
      </c>
      <c r="D29" s="5">
        <v>251.4</v>
      </c>
      <c r="E29" s="10">
        <v>387.7</v>
      </c>
      <c r="F29" s="7">
        <f t="shared" si="0"/>
        <v>-136.29999999999998</v>
      </c>
      <c r="G29" s="8">
        <f t="shared" si="1"/>
        <v>407.09</v>
      </c>
    </row>
    <row r="30" spans="2:7" ht="15">
      <c r="B30" s="28"/>
      <c r="C30" s="9" t="s">
        <v>31</v>
      </c>
      <c r="D30" s="5">
        <v>251.4</v>
      </c>
      <c r="E30" s="10">
        <v>400.5</v>
      </c>
      <c r="F30" s="7">
        <f t="shared" si="0"/>
        <v>-149.1</v>
      </c>
      <c r="G30" s="8">
        <f t="shared" si="1"/>
        <v>420.53</v>
      </c>
    </row>
    <row r="31" spans="2:7" ht="15.75" thickBot="1">
      <c r="B31" s="29"/>
      <c r="C31" s="11" t="s">
        <v>32</v>
      </c>
      <c r="D31" s="5">
        <v>251.4</v>
      </c>
      <c r="E31" s="12">
        <v>440.6</v>
      </c>
      <c r="F31" s="7">
        <f t="shared" si="0"/>
        <v>-189.20000000000002</v>
      </c>
      <c r="G31" s="8">
        <f t="shared" si="1"/>
        <v>462.63</v>
      </c>
    </row>
    <row r="32" spans="2:7" ht="15.75" thickBot="1">
      <c r="B32" s="13" t="s">
        <v>33</v>
      </c>
      <c r="C32" s="14"/>
      <c r="D32" s="15">
        <f>AVERAGE(D8:D31)</f>
        <v>277.9358333333332</v>
      </c>
      <c r="E32" s="15">
        <f>AVERAGE(E8:E31)</f>
        <v>402.20416666666665</v>
      </c>
      <c r="F32" s="15">
        <f>AVERAGE(F8:F31)</f>
        <v>-124.26833333333333</v>
      </c>
      <c r="G32" s="15">
        <f>AVERAGE(G8:G31)</f>
        <v>399.7720833333333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140625" style="0" customWidth="1"/>
    <col min="4" max="5" width="18.28125" style="0" customWidth="1"/>
    <col min="6" max="6" width="17.28125" style="0" customWidth="1"/>
    <col min="7" max="7" width="18.421875" style="0" customWidth="1"/>
  </cols>
  <sheetData>
    <row r="1" ht="15.75">
      <c r="B1" s="1" t="s">
        <v>37</v>
      </c>
    </row>
    <row r="2" ht="15.75">
      <c r="B2" s="1" t="s">
        <v>40</v>
      </c>
    </row>
    <row r="3" ht="15.75">
      <c r="B3" s="1" t="s">
        <v>41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20">
        <v>427.85</v>
      </c>
      <c r="E8" s="6">
        <v>472.2</v>
      </c>
      <c r="F8" s="7">
        <f>D8-E8</f>
        <v>-44.349999999999966</v>
      </c>
      <c r="G8" s="21">
        <f>ROUND((E8*0.88),2)</f>
        <v>415.54</v>
      </c>
    </row>
    <row r="9" spans="2:7" ht="15">
      <c r="B9" s="28"/>
      <c r="C9" s="9" t="s">
        <v>10</v>
      </c>
      <c r="D9" s="20">
        <v>427.85</v>
      </c>
      <c r="E9" s="10">
        <v>471.7</v>
      </c>
      <c r="F9" s="7">
        <f aca="true" t="shared" si="0" ref="F9:F30">D9-E9</f>
        <v>-43.849999999999966</v>
      </c>
      <c r="G9" s="21">
        <f>ROUND((E9*0.88),2)</f>
        <v>415.1</v>
      </c>
    </row>
    <row r="10" spans="2:7" ht="15">
      <c r="B10" s="28"/>
      <c r="C10" s="9" t="s">
        <v>11</v>
      </c>
      <c r="D10" s="20">
        <v>427.85</v>
      </c>
      <c r="E10" s="10">
        <v>461.3</v>
      </c>
      <c r="F10" s="7">
        <f t="shared" si="0"/>
        <v>-33.44999999999999</v>
      </c>
      <c r="G10" s="21">
        <f>ROUND((E10*0.88),2)</f>
        <v>405.94</v>
      </c>
    </row>
    <row r="11" spans="2:7" ht="15">
      <c r="B11" s="28"/>
      <c r="C11" s="9" t="s">
        <v>12</v>
      </c>
      <c r="D11" s="20">
        <v>427.85</v>
      </c>
      <c r="E11" s="10">
        <v>464.4</v>
      </c>
      <c r="F11" s="7">
        <f t="shared" si="0"/>
        <v>-36.549999999999955</v>
      </c>
      <c r="G11" s="21">
        <f>ROUND((E11*0.88),2)</f>
        <v>408.67</v>
      </c>
    </row>
    <row r="12" spans="2:7" ht="15">
      <c r="B12" s="28"/>
      <c r="C12" s="9" t="s">
        <v>13</v>
      </c>
      <c r="D12" s="20">
        <v>427.85</v>
      </c>
      <c r="E12" s="10">
        <v>443</v>
      </c>
      <c r="F12" s="7">
        <f t="shared" si="0"/>
        <v>-15.149999999999977</v>
      </c>
      <c r="G12" s="21">
        <f aca="true" t="shared" si="1" ref="G12:G26">ROUND((E12*0.89),2)</f>
        <v>394.27</v>
      </c>
    </row>
    <row r="13" spans="2:7" ht="15">
      <c r="B13" s="28"/>
      <c r="C13" s="9" t="s">
        <v>14</v>
      </c>
      <c r="D13" s="20">
        <v>427.85</v>
      </c>
      <c r="E13" s="10">
        <v>466.1</v>
      </c>
      <c r="F13" s="7">
        <f t="shared" si="0"/>
        <v>-38.25</v>
      </c>
      <c r="G13" s="21">
        <f t="shared" si="1"/>
        <v>414.83</v>
      </c>
    </row>
    <row r="14" spans="2:7" ht="15">
      <c r="B14" s="28"/>
      <c r="C14" s="9" t="s">
        <v>15</v>
      </c>
      <c r="D14" s="20">
        <v>427.85</v>
      </c>
      <c r="E14" s="10">
        <v>476.6</v>
      </c>
      <c r="F14" s="7">
        <f t="shared" si="0"/>
        <v>-48.75</v>
      </c>
      <c r="G14" s="21">
        <f t="shared" si="1"/>
        <v>424.17</v>
      </c>
    </row>
    <row r="15" spans="2:7" ht="15">
      <c r="B15" s="28"/>
      <c r="C15" s="9" t="s">
        <v>16</v>
      </c>
      <c r="D15" s="5">
        <v>477.85</v>
      </c>
      <c r="E15" s="10">
        <v>500.1</v>
      </c>
      <c r="F15" s="7">
        <f t="shared" si="0"/>
        <v>-22.25</v>
      </c>
      <c r="G15" s="21">
        <f t="shared" si="1"/>
        <v>445.09</v>
      </c>
    </row>
    <row r="16" spans="2:7" ht="15">
      <c r="B16" s="28"/>
      <c r="C16" s="9" t="s">
        <v>17</v>
      </c>
      <c r="D16" s="5">
        <v>497.85</v>
      </c>
      <c r="E16" s="10">
        <v>467.8</v>
      </c>
      <c r="F16" s="7">
        <f t="shared" si="0"/>
        <v>30.05000000000001</v>
      </c>
      <c r="G16" s="21">
        <f t="shared" si="1"/>
        <v>416.34</v>
      </c>
    </row>
    <row r="17" spans="2:7" ht="15">
      <c r="B17" s="28"/>
      <c r="C17" s="9" t="s">
        <v>18</v>
      </c>
      <c r="D17" s="5">
        <v>497.85</v>
      </c>
      <c r="E17" s="10">
        <v>439.9</v>
      </c>
      <c r="F17" s="7">
        <f t="shared" si="0"/>
        <v>57.950000000000045</v>
      </c>
      <c r="G17" s="21">
        <f t="shared" si="1"/>
        <v>391.51</v>
      </c>
    </row>
    <row r="18" spans="2:7" ht="15">
      <c r="B18" s="28"/>
      <c r="C18" s="9" t="s">
        <v>19</v>
      </c>
      <c r="D18" s="5">
        <v>497.85</v>
      </c>
      <c r="E18" s="10">
        <v>417.2</v>
      </c>
      <c r="F18" s="7">
        <f t="shared" si="0"/>
        <v>80.65000000000003</v>
      </c>
      <c r="G18" s="21">
        <f t="shared" si="1"/>
        <v>371.31</v>
      </c>
    </row>
    <row r="19" spans="2:7" ht="15">
      <c r="B19" s="28"/>
      <c r="C19" s="9" t="s">
        <v>20</v>
      </c>
      <c r="D19" s="5">
        <v>497.85</v>
      </c>
      <c r="E19" s="10">
        <v>454.1</v>
      </c>
      <c r="F19" s="7">
        <f t="shared" si="0"/>
        <v>43.75</v>
      </c>
      <c r="G19" s="21">
        <f t="shared" si="1"/>
        <v>404.15</v>
      </c>
    </row>
    <row r="20" spans="2:7" ht="15">
      <c r="B20" s="28"/>
      <c r="C20" s="9" t="s">
        <v>21</v>
      </c>
      <c r="D20" s="5">
        <v>497.85</v>
      </c>
      <c r="E20" s="10">
        <v>407.3</v>
      </c>
      <c r="F20" s="7">
        <f t="shared" si="0"/>
        <v>90.55000000000001</v>
      </c>
      <c r="G20" s="21">
        <f t="shared" si="1"/>
        <v>362.5</v>
      </c>
    </row>
    <row r="21" spans="2:7" ht="15">
      <c r="B21" s="28"/>
      <c r="C21" s="9" t="s">
        <v>22</v>
      </c>
      <c r="D21" s="5">
        <v>497.85</v>
      </c>
      <c r="E21" s="10">
        <v>372.7</v>
      </c>
      <c r="F21" s="7">
        <f t="shared" si="0"/>
        <v>125.15000000000003</v>
      </c>
      <c r="G21" s="21">
        <f t="shared" si="1"/>
        <v>331.7</v>
      </c>
    </row>
    <row r="22" spans="2:7" ht="15">
      <c r="B22" s="28"/>
      <c r="C22" s="9" t="s">
        <v>23</v>
      </c>
      <c r="D22" s="5">
        <v>497.85</v>
      </c>
      <c r="E22" s="10">
        <v>429.7</v>
      </c>
      <c r="F22" s="7">
        <f t="shared" si="0"/>
        <v>68.15000000000003</v>
      </c>
      <c r="G22" s="21">
        <f t="shared" si="1"/>
        <v>382.43</v>
      </c>
    </row>
    <row r="23" spans="2:7" ht="15">
      <c r="B23" s="28"/>
      <c r="C23" s="9" t="s">
        <v>24</v>
      </c>
      <c r="D23" s="5">
        <v>497.85</v>
      </c>
      <c r="E23" s="10">
        <v>436.4</v>
      </c>
      <c r="F23" s="7">
        <f t="shared" si="0"/>
        <v>61.450000000000045</v>
      </c>
      <c r="G23" s="21">
        <f t="shared" si="1"/>
        <v>388.4</v>
      </c>
    </row>
    <row r="24" spans="2:7" ht="15">
      <c r="B24" s="28"/>
      <c r="C24" s="9" t="s">
        <v>25</v>
      </c>
      <c r="D24" s="5">
        <v>341.58</v>
      </c>
      <c r="E24" s="10">
        <v>412.3</v>
      </c>
      <c r="F24" s="7">
        <f t="shared" si="0"/>
        <v>-70.72000000000003</v>
      </c>
      <c r="G24" s="21">
        <f t="shared" si="1"/>
        <v>366.95</v>
      </c>
    </row>
    <row r="25" spans="2:7" ht="15">
      <c r="B25" s="28"/>
      <c r="C25" s="9" t="s">
        <v>26</v>
      </c>
      <c r="D25" s="5">
        <v>341.58</v>
      </c>
      <c r="E25" s="10">
        <v>425.2</v>
      </c>
      <c r="F25" s="7">
        <f t="shared" si="0"/>
        <v>-83.62</v>
      </c>
      <c r="G25" s="21">
        <f t="shared" si="1"/>
        <v>378.43</v>
      </c>
    </row>
    <row r="26" spans="2:7" ht="15">
      <c r="B26" s="28"/>
      <c r="C26" s="9" t="s">
        <v>27</v>
      </c>
      <c r="D26" s="5">
        <v>259.58</v>
      </c>
      <c r="E26" s="10">
        <v>434.2</v>
      </c>
      <c r="F26" s="7">
        <f t="shared" si="0"/>
        <v>-174.62</v>
      </c>
      <c r="G26" s="21">
        <f t="shared" si="1"/>
        <v>386.44</v>
      </c>
    </row>
    <row r="27" spans="2:7" ht="15">
      <c r="B27" s="28"/>
      <c r="C27" s="9" t="s">
        <v>28</v>
      </c>
      <c r="D27" s="5">
        <v>527.85</v>
      </c>
      <c r="E27" s="10">
        <v>527</v>
      </c>
      <c r="F27" s="7">
        <f t="shared" si="0"/>
        <v>0.8500000000000227</v>
      </c>
      <c r="G27" s="21">
        <f>ROUND((E27*0.88),2)</f>
        <v>463.76</v>
      </c>
    </row>
    <row r="28" spans="2:7" ht="15">
      <c r="B28" s="28"/>
      <c r="C28" s="9" t="s">
        <v>29</v>
      </c>
      <c r="D28" s="5">
        <v>447.85</v>
      </c>
      <c r="E28" s="10">
        <v>464</v>
      </c>
      <c r="F28" s="7">
        <f t="shared" si="0"/>
        <v>-16.149999999999977</v>
      </c>
      <c r="G28" s="21">
        <f>ROUND((E28*0.88),2)</f>
        <v>408.32</v>
      </c>
    </row>
    <row r="29" spans="2:7" ht="15">
      <c r="B29" s="28"/>
      <c r="C29" s="9" t="s">
        <v>30</v>
      </c>
      <c r="D29" s="5">
        <v>275.22</v>
      </c>
      <c r="E29" s="10">
        <v>463.6</v>
      </c>
      <c r="F29" s="7">
        <f t="shared" si="0"/>
        <v>-188.38</v>
      </c>
      <c r="G29" s="21">
        <f>ROUND((E29*0.88),2)</f>
        <v>407.97</v>
      </c>
    </row>
    <row r="30" spans="2:7" ht="15">
      <c r="B30" s="28"/>
      <c r="C30" s="9" t="s">
        <v>31</v>
      </c>
      <c r="D30" s="5">
        <v>305.22</v>
      </c>
      <c r="E30" s="10">
        <v>444.6</v>
      </c>
      <c r="F30" s="7">
        <f t="shared" si="0"/>
        <v>-139.38</v>
      </c>
      <c r="G30" s="21">
        <f>ROUND((E30*0.88),2)</f>
        <v>391.25</v>
      </c>
    </row>
    <row r="31" spans="2:7" ht="15.75" thickBot="1">
      <c r="B31" s="29"/>
      <c r="C31" s="11" t="s">
        <v>32</v>
      </c>
      <c r="D31" s="5">
        <v>305.22</v>
      </c>
      <c r="E31" s="12">
        <v>481.5</v>
      </c>
      <c r="F31" s="7">
        <f>D31-E31</f>
        <v>-176.27999999999997</v>
      </c>
      <c r="G31" s="21">
        <f>ROUND((E31*0.88),2)</f>
        <v>423.72</v>
      </c>
    </row>
    <row r="32" spans="2:7" ht="15.75" thickBot="1">
      <c r="B32" s="13" t="s">
        <v>33</v>
      </c>
      <c r="C32" s="14"/>
      <c r="D32" s="15">
        <f>AVERAGE(D8:D31)</f>
        <v>427.4875</v>
      </c>
      <c r="E32" s="15">
        <f>AVERAGE(E8:E31)</f>
        <v>451.37083333333334</v>
      </c>
      <c r="F32" s="15">
        <f>AVERAGE(F8:F31)</f>
        <v>-23.883333333333315</v>
      </c>
      <c r="G32" s="15">
        <f>AVERAGE(G8:G31)</f>
        <v>399.9495833333333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I10" sqref="I10"/>
    </sheetView>
  </sheetViews>
  <sheetFormatPr defaultColWidth="8.8515625" defaultRowHeight="15"/>
  <cols>
    <col min="1" max="1" width="9.7109375" style="0" customWidth="1"/>
    <col min="2" max="2" width="18.140625" style="0" customWidth="1"/>
    <col min="3" max="4" width="18.28125" style="0" customWidth="1"/>
    <col min="5" max="5" width="18.140625" style="0" customWidth="1"/>
    <col min="6" max="6" width="18.28125" style="0" customWidth="1"/>
    <col min="7" max="7" width="19.00390625" style="0" customWidth="1"/>
  </cols>
  <sheetData>
    <row r="1" ht="15.75">
      <c r="B1" s="1" t="s">
        <v>34</v>
      </c>
    </row>
    <row r="2" ht="15.75">
      <c r="B2" s="1" t="s">
        <v>96</v>
      </c>
    </row>
    <row r="3" ht="15.75">
      <c r="B3" s="1" t="s">
        <v>97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8" t="s">
        <v>4</v>
      </c>
      <c r="E7" s="2" t="s">
        <v>5</v>
      </c>
      <c r="F7" s="19" t="s">
        <v>6</v>
      </c>
      <c r="G7" s="3" t="s">
        <v>7</v>
      </c>
    </row>
    <row r="8" spans="2:7" ht="15">
      <c r="B8" s="27" t="s">
        <v>8</v>
      </c>
      <c r="C8" s="4" t="s">
        <v>9</v>
      </c>
      <c r="D8" s="5">
        <v>334.16</v>
      </c>
      <c r="E8" s="6">
        <v>454.1</v>
      </c>
      <c r="F8" s="7">
        <f>D8-E8</f>
        <v>-119.94</v>
      </c>
      <c r="G8" s="21">
        <f>ROUND((E8*0.92),2)</f>
        <v>417.77</v>
      </c>
    </row>
    <row r="9" spans="2:7" ht="15">
      <c r="B9" s="28"/>
      <c r="C9" s="9" t="s">
        <v>10</v>
      </c>
      <c r="D9" s="5">
        <v>334.16</v>
      </c>
      <c r="E9" s="10">
        <v>481.4</v>
      </c>
      <c r="F9" s="7">
        <f aca="true" t="shared" si="0" ref="F9:F31">D9-E9</f>
        <v>-147.23999999999995</v>
      </c>
      <c r="G9" s="21">
        <f aca="true" t="shared" si="1" ref="G9:G31">ROUND((E9*0.92),2)</f>
        <v>442.89</v>
      </c>
    </row>
    <row r="10" spans="2:7" ht="15">
      <c r="B10" s="28"/>
      <c r="C10" s="9" t="s">
        <v>11</v>
      </c>
      <c r="D10" s="5">
        <v>334.16</v>
      </c>
      <c r="E10" s="10">
        <v>443.7</v>
      </c>
      <c r="F10" s="7">
        <f t="shared" si="0"/>
        <v>-109.53999999999996</v>
      </c>
      <c r="G10" s="21">
        <f t="shared" si="1"/>
        <v>408.2</v>
      </c>
    </row>
    <row r="11" spans="2:7" ht="15">
      <c r="B11" s="28"/>
      <c r="C11" s="9" t="s">
        <v>12</v>
      </c>
      <c r="D11" s="5">
        <v>334.16</v>
      </c>
      <c r="E11" s="10">
        <v>471.3</v>
      </c>
      <c r="F11" s="7">
        <f t="shared" si="0"/>
        <v>-137.14</v>
      </c>
      <c r="G11" s="21">
        <f t="shared" si="1"/>
        <v>433.6</v>
      </c>
    </row>
    <row r="12" spans="2:7" ht="15">
      <c r="B12" s="28"/>
      <c r="C12" s="9" t="s">
        <v>13</v>
      </c>
      <c r="D12" s="5">
        <v>334.16</v>
      </c>
      <c r="E12" s="10">
        <v>485.6</v>
      </c>
      <c r="F12" s="7">
        <f t="shared" si="0"/>
        <v>-151.44</v>
      </c>
      <c r="G12" s="21">
        <f t="shared" si="1"/>
        <v>446.75</v>
      </c>
    </row>
    <row r="13" spans="2:7" ht="15">
      <c r="B13" s="28"/>
      <c r="C13" s="9" t="s">
        <v>14</v>
      </c>
      <c r="D13" s="5">
        <v>334.16</v>
      </c>
      <c r="E13" s="10">
        <v>461.9</v>
      </c>
      <c r="F13" s="7">
        <f t="shared" si="0"/>
        <v>-127.73999999999995</v>
      </c>
      <c r="G13" s="21">
        <f t="shared" si="1"/>
        <v>424.95</v>
      </c>
    </row>
    <row r="14" spans="2:7" ht="15">
      <c r="B14" s="28"/>
      <c r="C14" s="9" t="s">
        <v>15</v>
      </c>
      <c r="D14" s="5">
        <v>334.16</v>
      </c>
      <c r="E14" s="10">
        <v>493.3</v>
      </c>
      <c r="F14" s="7">
        <f t="shared" si="0"/>
        <v>-159.14</v>
      </c>
      <c r="G14" s="21">
        <f t="shared" si="1"/>
        <v>453.84</v>
      </c>
    </row>
    <row r="15" spans="2:7" ht="15">
      <c r="B15" s="28"/>
      <c r="C15" s="9" t="s">
        <v>16</v>
      </c>
      <c r="D15" s="5">
        <v>334.16</v>
      </c>
      <c r="E15" s="10">
        <v>491.9</v>
      </c>
      <c r="F15" s="7">
        <f t="shared" si="0"/>
        <v>-157.73999999999995</v>
      </c>
      <c r="G15" s="21">
        <f t="shared" si="1"/>
        <v>452.55</v>
      </c>
    </row>
    <row r="16" spans="2:7" ht="15">
      <c r="B16" s="28"/>
      <c r="C16" s="9" t="s">
        <v>17</v>
      </c>
      <c r="D16" s="5">
        <v>314.16</v>
      </c>
      <c r="E16" s="10">
        <v>496.4</v>
      </c>
      <c r="F16" s="7">
        <f t="shared" si="0"/>
        <v>-182.23999999999995</v>
      </c>
      <c r="G16" s="21">
        <f t="shared" si="1"/>
        <v>456.69</v>
      </c>
    </row>
    <row r="17" spans="2:7" ht="15">
      <c r="B17" s="28"/>
      <c r="C17" s="9" t="s">
        <v>18</v>
      </c>
      <c r="D17" s="5">
        <v>314.16</v>
      </c>
      <c r="E17" s="10">
        <v>505.7</v>
      </c>
      <c r="F17" s="7">
        <f t="shared" si="0"/>
        <v>-191.53999999999996</v>
      </c>
      <c r="G17" s="21">
        <f t="shared" si="1"/>
        <v>465.24</v>
      </c>
    </row>
    <row r="18" spans="2:7" ht="15">
      <c r="B18" s="28"/>
      <c r="C18" s="9" t="s">
        <v>19</v>
      </c>
      <c r="D18" s="5">
        <v>314.16</v>
      </c>
      <c r="E18" s="10">
        <v>452.3</v>
      </c>
      <c r="F18" s="7">
        <f t="shared" si="0"/>
        <v>-138.14</v>
      </c>
      <c r="G18" s="21">
        <f t="shared" si="1"/>
        <v>416.12</v>
      </c>
    </row>
    <row r="19" spans="2:7" ht="15">
      <c r="B19" s="28"/>
      <c r="C19" s="9" t="s">
        <v>20</v>
      </c>
      <c r="D19" s="5">
        <v>314.16</v>
      </c>
      <c r="E19" s="10">
        <v>442.7</v>
      </c>
      <c r="F19" s="7">
        <f t="shared" si="0"/>
        <v>-128.53999999999996</v>
      </c>
      <c r="G19" s="21">
        <f t="shared" si="1"/>
        <v>407.28</v>
      </c>
    </row>
    <row r="20" spans="2:7" ht="15">
      <c r="B20" s="28"/>
      <c r="C20" s="9" t="s">
        <v>21</v>
      </c>
      <c r="D20" s="5">
        <v>264.16</v>
      </c>
      <c r="E20" s="10">
        <v>436.8</v>
      </c>
      <c r="F20" s="7">
        <f t="shared" si="0"/>
        <v>-172.64</v>
      </c>
      <c r="G20" s="21">
        <f t="shared" si="1"/>
        <v>401.86</v>
      </c>
    </row>
    <row r="21" spans="2:7" ht="15">
      <c r="B21" s="28"/>
      <c r="C21" s="9" t="s">
        <v>22</v>
      </c>
      <c r="D21" s="5">
        <v>264.16</v>
      </c>
      <c r="E21" s="10">
        <v>415</v>
      </c>
      <c r="F21" s="7">
        <f t="shared" si="0"/>
        <v>-150.83999999999997</v>
      </c>
      <c r="G21" s="21">
        <f t="shared" si="1"/>
        <v>381.8</v>
      </c>
    </row>
    <row r="22" spans="2:7" ht="15">
      <c r="B22" s="28"/>
      <c r="C22" s="9" t="s">
        <v>23</v>
      </c>
      <c r="D22" s="5">
        <v>264.16</v>
      </c>
      <c r="E22" s="10">
        <v>368.6</v>
      </c>
      <c r="F22" s="7">
        <f t="shared" si="0"/>
        <v>-104.44</v>
      </c>
      <c r="G22" s="21">
        <f t="shared" si="1"/>
        <v>339.11</v>
      </c>
    </row>
    <row r="23" spans="2:7" ht="15">
      <c r="B23" s="28"/>
      <c r="C23" s="9" t="s">
        <v>24</v>
      </c>
      <c r="D23" s="5">
        <v>264.16</v>
      </c>
      <c r="E23" s="10">
        <v>345.8</v>
      </c>
      <c r="F23" s="7">
        <f t="shared" si="0"/>
        <v>-81.63999999999999</v>
      </c>
      <c r="G23" s="21">
        <f t="shared" si="1"/>
        <v>318.14</v>
      </c>
    </row>
    <row r="24" spans="2:7" ht="15">
      <c r="B24" s="28"/>
      <c r="C24" s="9" t="s">
        <v>25</v>
      </c>
      <c r="D24" s="5">
        <v>244.16</v>
      </c>
      <c r="E24" s="10">
        <v>377.3</v>
      </c>
      <c r="F24" s="7">
        <f t="shared" si="0"/>
        <v>-133.14000000000001</v>
      </c>
      <c r="G24" s="21">
        <f t="shared" si="1"/>
        <v>347.12</v>
      </c>
    </row>
    <row r="25" spans="2:7" ht="15">
      <c r="B25" s="28"/>
      <c r="C25" s="9" t="s">
        <v>26</v>
      </c>
      <c r="D25" s="5">
        <v>244.16</v>
      </c>
      <c r="E25" s="10">
        <v>382</v>
      </c>
      <c r="F25" s="7">
        <f t="shared" si="0"/>
        <v>-137.84</v>
      </c>
      <c r="G25" s="21">
        <f t="shared" si="1"/>
        <v>351.44</v>
      </c>
    </row>
    <row r="26" spans="2:7" ht="15">
      <c r="B26" s="28"/>
      <c r="C26" s="9" t="s">
        <v>27</v>
      </c>
      <c r="D26" s="5">
        <v>244.16</v>
      </c>
      <c r="E26" s="10">
        <v>397.9</v>
      </c>
      <c r="F26" s="7">
        <f t="shared" si="0"/>
        <v>-153.73999999999998</v>
      </c>
      <c r="G26" s="21">
        <f t="shared" si="1"/>
        <v>366.07</v>
      </c>
    </row>
    <row r="27" spans="2:7" ht="15">
      <c r="B27" s="28"/>
      <c r="C27" s="9" t="s">
        <v>28</v>
      </c>
      <c r="D27" s="5">
        <v>244.16</v>
      </c>
      <c r="E27" s="10">
        <v>351.8</v>
      </c>
      <c r="F27" s="7">
        <f t="shared" si="0"/>
        <v>-107.64000000000001</v>
      </c>
      <c r="G27" s="21">
        <f t="shared" si="1"/>
        <v>323.66</v>
      </c>
    </row>
    <row r="28" spans="2:7" ht="15">
      <c r="B28" s="28"/>
      <c r="C28" s="9" t="s">
        <v>29</v>
      </c>
      <c r="D28" s="5">
        <v>244.16</v>
      </c>
      <c r="E28" s="10">
        <v>361</v>
      </c>
      <c r="F28" s="7">
        <f t="shared" si="0"/>
        <v>-116.84</v>
      </c>
      <c r="G28" s="21">
        <f t="shared" si="1"/>
        <v>332.12</v>
      </c>
    </row>
    <row r="29" spans="2:7" ht="15">
      <c r="B29" s="28"/>
      <c r="C29" s="9" t="s">
        <v>30</v>
      </c>
      <c r="D29" s="5">
        <v>244.16</v>
      </c>
      <c r="E29" s="10">
        <v>393</v>
      </c>
      <c r="F29" s="7">
        <f t="shared" si="0"/>
        <v>-148.84</v>
      </c>
      <c r="G29" s="21">
        <f t="shared" si="1"/>
        <v>361.56</v>
      </c>
    </row>
    <row r="30" spans="2:7" ht="15">
      <c r="B30" s="28"/>
      <c r="C30" s="9" t="s">
        <v>31</v>
      </c>
      <c r="D30" s="5">
        <v>244.16</v>
      </c>
      <c r="E30" s="10">
        <v>415.3</v>
      </c>
      <c r="F30" s="7">
        <f t="shared" si="0"/>
        <v>-171.14000000000001</v>
      </c>
      <c r="G30" s="21">
        <f t="shared" si="1"/>
        <v>382.08</v>
      </c>
    </row>
    <row r="31" spans="2:7" ht="15.75" thickBot="1">
      <c r="B31" s="29"/>
      <c r="C31" s="11" t="s">
        <v>32</v>
      </c>
      <c r="D31" s="5">
        <v>244.16</v>
      </c>
      <c r="E31" s="12">
        <v>412.4</v>
      </c>
      <c r="F31" s="7">
        <f t="shared" si="0"/>
        <v>-168.23999999999998</v>
      </c>
      <c r="G31" s="21">
        <f t="shared" si="1"/>
        <v>379.41</v>
      </c>
    </row>
    <row r="32" spans="2:7" ht="15.75" thickBot="1">
      <c r="B32" s="13" t="s">
        <v>33</v>
      </c>
      <c r="C32" s="14"/>
      <c r="D32" s="15">
        <f>AVERAGE(D8:D31)</f>
        <v>289.1599999999999</v>
      </c>
      <c r="E32" s="15">
        <f>AVERAGE(E8:E31)</f>
        <v>430.71666666666664</v>
      </c>
      <c r="F32" s="15">
        <f>AVERAGE(F8:F31)</f>
        <v>-141.55666666666664</v>
      </c>
      <c r="G32" s="15">
        <f>AVERAGE(G8:G31)</f>
        <v>396.2604166666666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horizontalDpi="600" verticalDpi="6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B1:G32"/>
  <sheetViews>
    <sheetView tabSelected="1" zoomScalePageLayoutView="0" workbookViewId="0" topLeftCell="A1">
      <selection activeCell="J15" sqref="J15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28125" style="0" customWidth="1"/>
    <col min="4" max="4" width="19.8515625" style="0" customWidth="1"/>
    <col min="5" max="5" width="18.28125" style="0" customWidth="1"/>
    <col min="6" max="6" width="18.140625" style="0" customWidth="1"/>
    <col min="7" max="7" width="18.421875" style="0" customWidth="1"/>
  </cols>
  <sheetData>
    <row r="1" ht="15.75">
      <c r="B1" s="1" t="s">
        <v>37</v>
      </c>
    </row>
    <row r="2" ht="15.75">
      <c r="B2" s="1" t="s">
        <v>98</v>
      </c>
    </row>
    <row r="3" ht="15.75">
      <c r="B3" s="1" t="s">
        <v>99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8" t="s">
        <v>4</v>
      </c>
      <c r="E7" s="2" t="s">
        <v>5</v>
      </c>
      <c r="F7" s="19" t="s">
        <v>6</v>
      </c>
      <c r="G7" s="3" t="s">
        <v>7</v>
      </c>
    </row>
    <row r="8" spans="2:7" ht="15">
      <c r="B8" s="27" t="s">
        <v>8</v>
      </c>
      <c r="C8" s="4" t="s">
        <v>9</v>
      </c>
      <c r="D8" s="5">
        <v>331.69</v>
      </c>
      <c r="E8" s="6">
        <v>457.3</v>
      </c>
      <c r="F8" s="7">
        <f>D8-E8</f>
        <v>-125.61000000000001</v>
      </c>
      <c r="G8" s="21">
        <f>ROUND((E8*0.99),2)</f>
        <v>452.73</v>
      </c>
    </row>
    <row r="9" spans="2:7" ht="15">
      <c r="B9" s="28"/>
      <c r="C9" s="9" t="s">
        <v>10</v>
      </c>
      <c r="D9" s="5">
        <v>331.69</v>
      </c>
      <c r="E9" s="10">
        <v>458.1</v>
      </c>
      <c r="F9" s="7">
        <f aca="true" t="shared" si="0" ref="F9:F31">D9-E9</f>
        <v>-126.41000000000003</v>
      </c>
      <c r="G9" s="21">
        <f>ROUND((E9*0.99),2)</f>
        <v>453.52</v>
      </c>
    </row>
    <row r="10" spans="2:7" ht="15">
      <c r="B10" s="28"/>
      <c r="C10" s="9" t="s">
        <v>11</v>
      </c>
      <c r="D10" s="5">
        <v>331.69</v>
      </c>
      <c r="E10" s="10">
        <v>452.5</v>
      </c>
      <c r="F10" s="7">
        <f t="shared" si="0"/>
        <v>-120.81</v>
      </c>
      <c r="G10" s="21">
        <f>ROUND((E10*0.99),2)</f>
        <v>447.98</v>
      </c>
    </row>
    <row r="11" spans="2:7" ht="15">
      <c r="B11" s="28"/>
      <c r="C11" s="9" t="s">
        <v>12</v>
      </c>
      <c r="D11" s="5">
        <v>331.69</v>
      </c>
      <c r="E11" s="10">
        <v>454.4</v>
      </c>
      <c r="F11" s="7">
        <f t="shared" si="0"/>
        <v>-122.70999999999998</v>
      </c>
      <c r="G11" s="21">
        <f>ROUND((E11*0.98),2)</f>
        <v>445.31</v>
      </c>
    </row>
    <row r="12" spans="2:7" ht="15">
      <c r="B12" s="28"/>
      <c r="C12" s="9" t="s">
        <v>13</v>
      </c>
      <c r="D12" s="5">
        <v>331.69</v>
      </c>
      <c r="E12" s="10">
        <v>492.1</v>
      </c>
      <c r="F12" s="7">
        <f t="shared" si="0"/>
        <v>-160.41000000000003</v>
      </c>
      <c r="G12" s="21">
        <f>ROUND((E12*0.98),2)</f>
        <v>482.26</v>
      </c>
    </row>
    <row r="13" spans="2:7" ht="15">
      <c r="B13" s="28"/>
      <c r="C13" s="9" t="s">
        <v>14</v>
      </c>
      <c r="D13" s="5">
        <v>331.69</v>
      </c>
      <c r="E13" s="10">
        <v>480.6</v>
      </c>
      <c r="F13" s="7">
        <f t="shared" si="0"/>
        <v>-148.91000000000003</v>
      </c>
      <c r="G13" s="21">
        <f>ROUND((E13*0.89),2)</f>
        <v>427.73</v>
      </c>
    </row>
    <row r="14" spans="2:7" ht="15">
      <c r="B14" s="28"/>
      <c r="C14" s="9" t="s">
        <v>15</v>
      </c>
      <c r="D14" s="5">
        <v>331.69</v>
      </c>
      <c r="E14" s="10">
        <v>483.7</v>
      </c>
      <c r="F14" s="7">
        <f t="shared" si="0"/>
        <v>-152.01</v>
      </c>
      <c r="G14" s="21">
        <f>ROUND((E14*0.89),2)</f>
        <v>430.49</v>
      </c>
    </row>
    <row r="15" spans="2:7" ht="15">
      <c r="B15" s="28"/>
      <c r="C15" s="9" t="s">
        <v>16</v>
      </c>
      <c r="D15" s="5">
        <v>331.69</v>
      </c>
      <c r="E15" s="10">
        <v>444.5</v>
      </c>
      <c r="F15" s="7">
        <f t="shared" si="0"/>
        <v>-112.81</v>
      </c>
      <c r="G15" s="21">
        <f>ROUND((E15*0.99),2)</f>
        <v>440.06</v>
      </c>
    </row>
    <row r="16" spans="2:7" ht="15">
      <c r="B16" s="28"/>
      <c r="C16" s="9" t="s">
        <v>17</v>
      </c>
      <c r="D16" s="5">
        <v>233.51</v>
      </c>
      <c r="E16" s="10">
        <v>391.2</v>
      </c>
      <c r="F16" s="7">
        <f t="shared" si="0"/>
        <v>-157.69</v>
      </c>
      <c r="G16" s="21">
        <f aca="true" t="shared" si="1" ref="G16:G23">ROUND((E16*0.99),2)</f>
        <v>387.29</v>
      </c>
    </row>
    <row r="17" spans="2:7" ht="15">
      <c r="B17" s="28"/>
      <c r="C17" s="9" t="s">
        <v>18</v>
      </c>
      <c r="D17" s="5">
        <v>233.51</v>
      </c>
      <c r="E17" s="10">
        <v>448</v>
      </c>
      <c r="F17" s="7">
        <f t="shared" si="0"/>
        <v>-214.49</v>
      </c>
      <c r="G17" s="21">
        <f t="shared" si="1"/>
        <v>443.52</v>
      </c>
    </row>
    <row r="18" spans="2:7" ht="15">
      <c r="B18" s="28"/>
      <c r="C18" s="9" t="s">
        <v>19</v>
      </c>
      <c r="D18" s="5">
        <v>233.51</v>
      </c>
      <c r="E18" s="10">
        <v>423</v>
      </c>
      <c r="F18" s="7">
        <f t="shared" si="0"/>
        <v>-189.49</v>
      </c>
      <c r="G18" s="21">
        <f t="shared" si="1"/>
        <v>418.77</v>
      </c>
    </row>
    <row r="19" spans="2:7" ht="15">
      <c r="B19" s="28"/>
      <c r="C19" s="9" t="s">
        <v>20</v>
      </c>
      <c r="D19" s="5">
        <v>233.51</v>
      </c>
      <c r="E19" s="10">
        <v>396</v>
      </c>
      <c r="F19" s="7">
        <f t="shared" si="0"/>
        <v>-162.49</v>
      </c>
      <c r="G19" s="21">
        <f t="shared" si="1"/>
        <v>392.04</v>
      </c>
    </row>
    <row r="20" spans="2:7" ht="15">
      <c r="B20" s="28"/>
      <c r="C20" s="9" t="s">
        <v>21</v>
      </c>
      <c r="D20" s="5">
        <v>223.51</v>
      </c>
      <c r="E20" s="10">
        <v>413.4</v>
      </c>
      <c r="F20" s="7">
        <f t="shared" si="0"/>
        <v>-189.89</v>
      </c>
      <c r="G20" s="21">
        <f t="shared" si="1"/>
        <v>409.27</v>
      </c>
    </row>
    <row r="21" spans="2:7" ht="15">
      <c r="B21" s="28"/>
      <c r="C21" s="9" t="s">
        <v>22</v>
      </c>
      <c r="D21" s="5">
        <v>223.51</v>
      </c>
      <c r="E21" s="10">
        <v>459.6</v>
      </c>
      <c r="F21" s="7">
        <f t="shared" si="0"/>
        <v>-236.09000000000003</v>
      </c>
      <c r="G21" s="21">
        <f>ROUND((E21*0.99),2)</f>
        <v>455</v>
      </c>
    </row>
    <row r="22" spans="2:7" ht="15">
      <c r="B22" s="28"/>
      <c r="C22" s="9" t="s">
        <v>23</v>
      </c>
      <c r="D22" s="5">
        <v>223.51</v>
      </c>
      <c r="E22" s="10">
        <v>452.9</v>
      </c>
      <c r="F22" s="7">
        <f t="shared" si="0"/>
        <v>-229.39</v>
      </c>
      <c r="G22" s="21">
        <f t="shared" si="1"/>
        <v>448.37</v>
      </c>
    </row>
    <row r="23" spans="2:7" ht="15">
      <c r="B23" s="28"/>
      <c r="C23" s="9" t="s">
        <v>24</v>
      </c>
      <c r="D23" s="5">
        <v>223.51</v>
      </c>
      <c r="E23" s="10">
        <v>414.5</v>
      </c>
      <c r="F23" s="7">
        <f t="shared" si="0"/>
        <v>-190.99</v>
      </c>
      <c r="G23" s="21">
        <f t="shared" si="1"/>
        <v>410.36</v>
      </c>
    </row>
    <row r="24" spans="2:7" ht="15">
      <c r="B24" s="28"/>
      <c r="C24" s="9" t="s">
        <v>25</v>
      </c>
      <c r="D24" s="5">
        <v>223.51</v>
      </c>
      <c r="E24" s="10">
        <v>397.1</v>
      </c>
      <c r="F24" s="7">
        <f t="shared" si="0"/>
        <v>-173.59000000000003</v>
      </c>
      <c r="G24" s="21">
        <f aca="true" t="shared" si="2" ref="G24:G31">ROUND((E24*0.99),2)</f>
        <v>393.13</v>
      </c>
    </row>
    <row r="25" spans="2:7" ht="15">
      <c r="B25" s="28"/>
      <c r="C25" s="9" t="s">
        <v>26</v>
      </c>
      <c r="D25" s="5">
        <v>223.51</v>
      </c>
      <c r="E25" s="10">
        <v>433.7</v>
      </c>
      <c r="F25" s="7">
        <f t="shared" si="0"/>
        <v>-210.19</v>
      </c>
      <c r="G25" s="21">
        <f t="shared" si="2"/>
        <v>429.36</v>
      </c>
    </row>
    <row r="26" spans="2:7" ht="15">
      <c r="B26" s="28"/>
      <c r="C26" s="9" t="s">
        <v>27</v>
      </c>
      <c r="D26" s="5">
        <v>223.51</v>
      </c>
      <c r="E26" s="10">
        <v>412</v>
      </c>
      <c r="F26" s="7">
        <f t="shared" si="0"/>
        <v>-188.49</v>
      </c>
      <c r="G26" s="21">
        <f t="shared" si="2"/>
        <v>407.88</v>
      </c>
    </row>
    <row r="27" spans="2:7" ht="15">
      <c r="B27" s="28"/>
      <c r="C27" s="9" t="s">
        <v>28</v>
      </c>
      <c r="D27" s="5">
        <v>223.51</v>
      </c>
      <c r="E27" s="10">
        <v>293.2</v>
      </c>
      <c r="F27" s="7">
        <f t="shared" si="0"/>
        <v>-69.69</v>
      </c>
      <c r="G27" s="21">
        <f t="shared" si="2"/>
        <v>290.27</v>
      </c>
    </row>
    <row r="28" spans="2:7" ht="15">
      <c r="B28" s="28"/>
      <c r="C28" s="9" t="s">
        <v>29</v>
      </c>
      <c r="D28" s="5">
        <v>223.51</v>
      </c>
      <c r="E28" s="10">
        <v>303</v>
      </c>
      <c r="F28" s="7">
        <f t="shared" si="0"/>
        <v>-79.49000000000001</v>
      </c>
      <c r="G28" s="21">
        <f t="shared" si="2"/>
        <v>299.97</v>
      </c>
    </row>
    <row r="29" spans="2:7" ht="15">
      <c r="B29" s="28"/>
      <c r="C29" s="9" t="s">
        <v>30</v>
      </c>
      <c r="D29" s="5">
        <v>223.51</v>
      </c>
      <c r="E29" s="10">
        <v>293.6</v>
      </c>
      <c r="F29" s="7">
        <f t="shared" si="0"/>
        <v>-70.09000000000003</v>
      </c>
      <c r="G29" s="21">
        <f t="shared" si="2"/>
        <v>290.66</v>
      </c>
    </row>
    <row r="30" spans="2:7" ht="15">
      <c r="B30" s="28"/>
      <c r="C30" s="9" t="s">
        <v>31</v>
      </c>
      <c r="D30" s="5">
        <v>223.51</v>
      </c>
      <c r="E30" s="10">
        <v>270.6</v>
      </c>
      <c r="F30" s="7">
        <f t="shared" si="0"/>
        <v>-47.09000000000003</v>
      </c>
      <c r="G30" s="21">
        <f t="shared" si="2"/>
        <v>267.89</v>
      </c>
    </row>
    <row r="31" spans="2:7" ht="15.75" thickBot="1">
      <c r="B31" s="29"/>
      <c r="C31" s="11" t="s">
        <v>32</v>
      </c>
      <c r="D31" s="5">
        <v>223.51</v>
      </c>
      <c r="E31" s="12">
        <v>276.8</v>
      </c>
      <c r="F31" s="7">
        <f t="shared" si="0"/>
        <v>-53.29000000000002</v>
      </c>
      <c r="G31" s="21">
        <f t="shared" si="2"/>
        <v>274.03</v>
      </c>
    </row>
    <row r="32" spans="2:7" ht="15.75" thickBot="1">
      <c r="B32" s="13" t="s">
        <v>33</v>
      </c>
      <c r="C32" s="14"/>
      <c r="D32" s="15">
        <f>AVERAGE(D8:D31)</f>
        <v>261.2366666666668</v>
      </c>
      <c r="E32" s="15">
        <f>AVERAGE(E8:E31)</f>
        <v>408.4083333333333</v>
      </c>
      <c r="F32" s="15">
        <f>AVERAGE(F8:F31)</f>
        <v>-147.1716666666667</v>
      </c>
      <c r="G32" s="15">
        <f>AVERAGE(G8:G31)</f>
        <v>399.9120833333332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4">
      <selection activeCell="K12" sqref="K12"/>
    </sheetView>
  </sheetViews>
  <sheetFormatPr defaultColWidth="8.8515625" defaultRowHeight="15"/>
  <cols>
    <col min="1" max="1" width="8.8515625" style="0" customWidth="1"/>
    <col min="2" max="4" width="18.421875" style="0" customWidth="1"/>
    <col min="5" max="6" width="18.28125" style="0" customWidth="1"/>
    <col min="7" max="7" width="18.140625" style="0" customWidth="1"/>
  </cols>
  <sheetData>
    <row r="1" ht="15.75">
      <c r="B1" s="1" t="s">
        <v>37</v>
      </c>
    </row>
    <row r="2" ht="15.75">
      <c r="B2" s="1" t="s">
        <v>42</v>
      </c>
    </row>
    <row r="3" ht="15.75">
      <c r="B3" s="1" t="s">
        <v>43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5">
        <v>425.64</v>
      </c>
      <c r="E8" s="6">
        <v>528.8</v>
      </c>
      <c r="F8" s="7">
        <f>D8-E8</f>
        <v>-103.15999999999997</v>
      </c>
      <c r="G8" s="21">
        <f>ROUND((E8*0.85),2)</f>
        <v>449.48</v>
      </c>
    </row>
    <row r="9" spans="2:7" ht="15">
      <c r="B9" s="28"/>
      <c r="C9" s="9" t="s">
        <v>10</v>
      </c>
      <c r="D9" s="5">
        <v>425.64</v>
      </c>
      <c r="E9" s="10">
        <v>494.5</v>
      </c>
      <c r="F9" s="7">
        <f aca="true" t="shared" si="0" ref="F9:F31">D9-E9</f>
        <v>-68.86000000000001</v>
      </c>
      <c r="G9" s="21">
        <f>ROUND((E9*0.85),2)</f>
        <v>420.33</v>
      </c>
    </row>
    <row r="10" spans="2:7" ht="15">
      <c r="B10" s="28"/>
      <c r="C10" s="9" t="s">
        <v>11</v>
      </c>
      <c r="D10" s="5">
        <v>425.64</v>
      </c>
      <c r="E10" s="10">
        <v>460</v>
      </c>
      <c r="F10" s="7">
        <f t="shared" si="0"/>
        <v>-34.360000000000014</v>
      </c>
      <c r="G10" s="21">
        <f>ROUND((E10*0.85),2)</f>
        <v>391</v>
      </c>
    </row>
    <row r="11" spans="2:7" ht="15">
      <c r="B11" s="28"/>
      <c r="C11" s="9" t="s">
        <v>12</v>
      </c>
      <c r="D11" s="5">
        <v>425.64</v>
      </c>
      <c r="E11" s="10">
        <v>450.4</v>
      </c>
      <c r="F11" s="7">
        <f t="shared" si="0"/>
        <v>-24.75999999999999</v>
      </c>
      <c r="G11" s="21">
        <f>ROUND((E11*0.85),2)</f>
        <v>382.84</v>
      </c>
    </row>
    <row r="12" spans="2:7" ht="15">
      <c r="B12" s="28"/>
      <c r="C12" s="9" t="s">
        <v>13</v>
      </c>
      <c r="D12" s="5">
        <v>429.64</v>
      </c>
      <c r="E12" s="10">
        <v>482.2</v>
      </c>
      <c r="F12" s="7">
        <f t="shared" si="0"/>
        <v>-52.56</v>
      </c>
      <c r="G12" s="21">
        <f>ROUND((E12*0.85),2)</f>
        <v>409.87</v>
      </c>
    </row>
    <row r="13" spans="2:7" ht="15">
      <c r="B13" s="28"/>
      <c r="C13" s="9" t="s">
        <v>14</v>
      </c>
      <c r="D13" s="5">
        <v>429.64</v>
      </c>
      <c r="E13" s="10">
        <v>455</v>
      </c>
      <c r="F13" s="7">
        <f t="shared" si="0"/>
        <v>-25.360000000000014</v>
      </c>
      <c r="G13" s="21">
        <f aca="true" t="shared" si="1" ref="G13:G30">ROUND((E13*0.89),2)</f>
        <v>404.95</v>
      </c>
    </row>
    <row r="14" spans="2:7" ht="15">
      <c r="B14" s="28"/>
      <c r="C14" s="9" t="s">
        <v>15</v>
      </c>
      <c r="D14" s="5">
        <v>429.64</v>
      </c>
      <c r="E14" s="10">
        <v>460.1</v>
      </c>
      <c r="F14" s="7">
        <f t="shared" si="0"/>
        <v>-30.460000000000036</v>
      </c>
      <c r="G14" s="21">
        <f t="shared" si="1"/>
        <v>409.49</v>
      </c>
    </row>
    <row r="15" spans="2:7" ht="15">
      <c r="B15" s="28"/>
      <c r="C15" s="9" t="s">
        <v>16</v>
      </c>
      <c r="D15" s="5">
        <v>429.64</v>
      </c>
      <c r="E15" s="10">
        <v>455.7</v>
      </c>
      <c r="F15" s="7">
        <f t="shared" si="0"/>
        <v>-26.060000000000002</v>
      </c>
      <c r="G15" s="21">
        <f t="shared" si="1"/>
        <v>405.57</v>
      </c>
    </row>
    <row r="16" spans="2:7" ht="15">
      <c r="B16" s="28"/>
      <c r="C16" s="9" t="s">
        <v>17</v>
      </c>
      <c r="D16" s="20">
        <v>350.5</v>
      </c>
      <c r="E16" s="10">
        <v>476.3</v>
      </c>
      <c r="F16" s="7">
        <f t="shared" si="0"/>
        <v>-125.80000000000001</v>
      </c>
      <c r="G16" s="21">
        <f t="shared" si="1"/>
        <v>423.91</v>
      </c>
    </row>
    <row r="17" spans="2:7" ht="15">
      <c r="B17" s="28"/>
      <c r="C17" s="9" t="s">
        <v>18</v>
      </c>
      <c r="D17" s="20">
        <v>350.5</v>
      </c>
      <c r="E17" s="10">
        <v>470.4</v>
      </c>
      <c r="F17" s="7">
        <f t="shared" si="0"/>
        <v>-119.89999999999998</v>
      </c>
      <c r="G17" s="21">
        <f t="shared" si="1"/>
        <v>418.66</v>
      </c>
    </row>
    <row r="18" spans="2:7" ht="15">
      <c r="B18" s="28"/>
      <c r="C18" s="9" t="s">
        <v>19</v>
      </c>
      <c r="D18" s="5">
        <v>395.64</v>
      </c>
      <c r="E18" s="10">
        <v>468.5</v>
      </c>
      <c r="F18" s="7">
        <f t="shared" si="0"/>
        <v>-72.86000000000001</v>
      </c>
      <c r="G18" s="21">
        <f t="shared" si="1"/>
        <v>416.97</v>
      </c>
    </row>
    <row r="19" spans="2:7" ht="15">
      <c r="B19" s="28"/>
      <c r="C19" s="9" t="s">
        <v>20</v>
      </c>
      <c r="D19" s="5">
        <v>318.16</v>
      </c>
      <c r="E19" s="10">
        <v>342.2</v>
      </c>
      <c r="F19" s="7">
        <f t="shared" si="0"/>
        <v>-24.039999999999964</v>
      </c>
      <c r="G19" s="21">
        <f t="shared" si="1"/>
        <v>304.56</v>
      </c>
    </row>
    <row r="20" spans="2:7" ht="15">
      <c r="B20" s="28"/>
      <c r="C20" s="9" t="s">
        <v>21</v>
      </c>
      <c r="D20" s="5">
        <v>318.16</v>
      </c>
      <c r="E20" s="10">
        <v>380.5</v>
      </c>
      <c r="F20" s="7">
        <f t="shared" si="0"/>
        <v>-62.339999999999975</v>
      </c>
      <c r="G20" s="21">
        <f t="shared" si="1"/>
        <v>338.65</v>
      </c>
    </row>
    <row r="21" spans="2:7" ht="15">
      <c r="B21" s="28"/>
      <c r="C21" s="9" t="s">
        <v>22</v>
      </c>
      <c r="D21" s="5">
        <v>318.16</v>
      </c>
      <c r="E21" s="10">
        <v>395.1</v>
      </c>
      <c r="F21" s="7">
        <f t="shared" si="0"/>
        <v>-76.94</v>
      </c>
      <c r="G21" s="21">
        <f t="shared" si="1"/>
        <v>351.64</v>
      </c>
    </row>
    <row r="22" spans="2:7" ht="15">
      <c r="B22" s="28"/>
      <c r="C22" s="9" t="s">
        <v>23</v>
      </c>
      <c r="D22" s="5">
        <v>288.16</v>
      </c>
      <c r="E22" s="10">
        <v>411.4</v>
      </c>
      <c r="F22" s="7">
        <f t="shared" si="0"/>
        <v>-123.23999999999995</v>
      </c>
      <c r="G22" s="21">
        <f t="shared" si="1"/>
        <v>366.15</v>
      </c>
    </row>
    <row r="23" spans="2:7" ht="15">
      <c r="B23" s="28"/>
      <c r="C23" s="9" t="s">
        <v>24</v>
      </c>
      <c r="D23" s="20">
        <v>472.5</v>
      </c>
      <c r="E23" s="10">
        <v>476.8</v>
      </c>
      <c r="F23" s="7">
        <f t="shared" si="0"/>
        <v>-4.300000000000011</v>
      </c>
      <c r="G23" s="21">
        <f t="shared" si="1"/>
        <v>424.35</v>
      </c>
    </row>
    <row r="24" spans="2:7" ht="15">
      <c r="B24" s="28"/>
      <c r="C24" s="9" t="s">
        <v>25</v>
      </c>
      <c r="D24" s="20">
        <v>492.5</v>
      </c>
      <c r="E24" s="10">
        <v>485.3</v>
      </c>
      <c r="F24" s="7">
        <f t="shared" si="0"/>
        <v>7.199999999999989</v>
      </c>
      <c r="G24" s="21">
        <f t="shared" si="1"/>
        <v>431.92</v>
      </c>
    </row>
    <row r="25" spans="2:7" ht="15">
      <c r="B25" s="28"/>
      <c r="C25" s="9" t="s">
        <v>26</v>
      </c>
      <c r="D25" s="20">
        <v>492.5</v>
      </c>
      <c r="E25" s="10">
        <v>473.5</v>
      </c>
      <c r="F25" s="7">
        <f t="shared" si="0"/>
        <v>19</v>
      </c>
      <c r="G25" s="21">
        <f t="shared" si="1"/>
        <v>421.42</v>
      </c>
    </row>
    <row r="26" spans="2:7" ht="15">
      <c r="B26" s="28"/>
      <c r="C26" s="9" t="s">
        <v>27</v>
      </c>
      <c r="D26" s="20">
        <v>492.5</v>
      </c>
      <c r="E26" s="10">
        <v>486</v>
      </c>
      <c r="F26" s="7">
        <f t="shared" si="0"/>
        <v>6.5</v>
      </c>
      <c r="G26" s="21">
        <f t="shared" si="1"/>
        <v>432.54</v>
      </c>
    </row>
    <row r="27" spans="2:7" ht="15">
      <c r="B27" s="28"/>
      <c r="C27" s="9" t="s">
        <v>28</v>
      </c>
      <c r="D27" s="5">
        <v>385.01</v>
      </c>
      <c r="E27" s="10">
        <v>425.2</v>
      </c>
      <c r="F27" s="7">
        <f t="shared" si="0"/>
        <v>-40.19</v>
      </c>
      <c r="G27" s="21">
        <f t="shared" si="1"/>
        <v>378.43</v>
      </c>
    </row>
    <row r="28" spans="2:7" ht="15">
      <c r="B28" s="28"/>
      <c r="C28" s="9" t="s">
        <v>29</v>
      </c>
      <c r="D28" s="5">
        <v>415.01</v>
      </c>
      <c r="E28" s="10">
        <v>419.4</v>
      </c>
      <c r="F28" s="7">
        <f t="shared" si="0"/>
        <v>-4.389999999999986</v>
      </c>
      <c r="G28" s="21">
        <f t="shared" si="1"/>
        <v>373.27</v>
      </c>
    </row>
    <row r="29" spans="2:7" ht="15">
      <c r="B29" s="28"/>
      <c r="C29" s="9" t="s">
        <v>30</v>
      </c>
      <c r="D29" s="5">
        <v>415.01</v>
      </c>
      <c r="E29" s="10">
        <v>472.6</v>
      </c>
      <c r="F29" s="7">
        <f t="shared" si="0"/>
        <v>-57.59000000000003</v>
      </c>
      <c r="G29" s="21">
        <f t="shared" si="1"/>
        <v>420.61</v>
      </c>
    </row>
    <row r="30" spans="2:7" ht="15">
      <c r="B30" s="28"/>
      <c r="C30" s="9" t="s">
        <v>31</v>
      </c>
      <c r="D30" s="5">
        <v>275.22</v>
      </c>
      <c r="E30" s="10">
        <v>436.3</v>
      </c>
      <c r="F30" s="7">
        <f t="shared" si="0"/>
        <v>-161.07999999999998</v>
      </c>
      <c r="G30" s="21">
        <f t="shared" si="1"/>
        <v>388.31</v>
      </c>
    </row>
    <row r="31" spans="2:7" ht="15.75" thickBot="1">
      <c r="B31" s="29"/>
      <c r="C31" s="11" t="s">
        <v>32</v>
      </c>
      <c r="D31" s="5">
        <v>275.22</v>
      </c>
      <c r="E31" s="12">
        <v>472.2</v>
      </c>
      <c r="F31" s="7">
        <f t="shared" si="0"/>
        <v>-196.97999999999996</v>
      </c>
      <c r="G31" s="21">
        <f>ROUND((E31*0.89),2)</f>
        <v>420.26</v>
      </c>
    </row>
    <row r="32" spans="2:7" ht="15.75" thickBot="1">
      <c r="B32" s="13" t="s">
        <v>33</v>
      </c>
      <c r="C32" s="14"/>
      <c r="D32" s="15">
        <f>AVERAGE(D8:D31)</f>
        <v>394.82791666666657</v>
      </c>
      <c r="E32" s="15">
        <f>AVERAGE(E8:E31)</f>
        <v>453.26666666666665</v>
      </c>
      <c r="F32" s="15">
        <f>AVERAGE(F8:F31)</f>
        <v>-58.43875</v>
      </c>
      <c r="G32" s="15">
        <f>AVERAGE(G8:G31)</f>
        <v>399.3825000000001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7">
      <selection activeCell="O34" sqref="O34"/>
    </sheetView>
  </sheetViews>
  <sheetFormatPr defaultColWidth="8.8515625" defaultRowHeight="15"/>
  <cols>
    <col min="1" max="1" width="8.8515625" style="0" customWidth="1"/>
    <col min="2" max="3" width="18.28125" style="0" customWidth="1"/>
    <col min="4" max="4" width="18.421875" style="0" customWidth="1"/>
    <col min="5" max="5" width="18.28125" style="0" customWidth="1"/>
    <col min="6" max="6" width="18.00390625" style="0" customWidth="1"/>
    <col min="7" max="7" width="18.140625" style="0" customWidth="1"/>
  </cols>
  <sheetData>
    <row r="1" ht="15.75">
      <c r="B1" s="1" t="s">
        <v>37</v>
      </c>
    </row>
    <row r="2" ht="15.75">
      <c r="B2" s="1" t="s">
        <v>44</v>
      </c>
    </row>
    <row r="3" ht="15.75">
      <c r="B3" s="1" t="s">
        <v>45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5">
        <v>392.84</v>
      </c>
      <c r="E8" s="6">
        <v>494.9</v>
      </c>
      <c r="F8" s="7">
        <f>D8-E8</f>
        <v>-102.06</v>
      </c>
      <c r="G8" s="8">
        <f>ROUND((E8*0.82),2)</f>
        <v>405.82</v>
      </c>
    </row>
    <row r="9" spans="2:7" ht="15">
      <c r="B9" s="28"/>
      <c r="C9" s="9" t="s">
        <v>10</v>
      </c>
      <c r="D9" s="5">
        <v>392.84</v>
      </c>
      <c r="E9" s="10">
        <v>499.6</v>
      </c>
      <c r="F9" s="7">
        <f aca="true" t="shared" si="0" ref="F9:F31">D9-E9</f>
        <v>-106.76000000000005</v>
      </c>
      <c r="G9" s="8">
        <f aca="true" t="shared" si="1" ref="G9:G27">ROUND((E9*0.82),2)</f>
        <v>409.67</v>
      </c>
    </row>
    <row r="10" spans="2:7" ht="15">
      <c r="B10" s="28"/>
      <c r="C10" s="9" t="s">
        <v>11</v>
      </c>
      <c r="D10" s="5">
        <v>392.84</v>
      </c>
      <c r="E10" s="10">
        <v>498.8</v>
      </c>
      <c r="F10" s="7">
        <f t="shared" si="0"/>
        <v>-105.96000000000004</v>
      </c>
      <c r="G10" s="8">
        <f t="shared" si="1"/>
        <v>409.02</v>
      </c>
    </row>
    <row r="11" spans="2:7" ht="15">
      <c r="B11" s="28"/>
      <c r="C11" s="9" t="s">
        <v>12</v>
      </c>
      <c r="D11" s="5">
        <v>392.84</v>
      </c>
      <c r="E11" s="10">
        <v>487.7</v>
      </c>
      <c r="F11" s="7">
        <f t="shared" si="0"/>
        <v>-94.86000000000001</v>
      </c>
      <c r="G11" s="8">
        <f t="shared" si="1"/>
        <v>399.91</v>
      </c>
    </row>
    <row r="12" spans="2:7" ht="15">
      <c r="B12" s="28"/>
      <c r="C12" s="9" t="s">
        <v>13</v>
      </c>
      <c r="D12" s="5">
        <v>392.84</v>
      </c>
      <c r="E12" s="10">
        <v>456.9</v>
      </c>
      <c r="F12" s="7">
        <f t="shared" si="0"/>
        <v>-64.06</v>
      </c>
      <c r="G12" s="8">
        <f t="shared" si="1"/>
        <v>374.66</v>
      </c>
    </row>
    <row r="13" spans="2:7" ht="15">
      <c r="B13" s="28"/>
      <c r="C13" s="9" t="s">
        <v>14</v>
      </c>
      <c r="D13" s="5">
        <v>392.84</v>
      </c>
      <c r="E13" s="10">
        <v>483.5</v>
      </c>
      <c r="F13" s="7">
        <f t="shared" si="0"/>
        <v>-90.66000000000003</v>
      </c>
      <c r="G13" s="8">
        <f t="shared" si="1"/>
        <v>396.47</v>
      </c>
    </row>
    <row r="14" spans="2:7" ht="15">
      <c r="B14" s="28"/>
      <c r="C14" s="9" t="s">
        <v>15</v>
      </c>
      <c r="D14" s="5">
        <v>392.84</v>
      </c>
      <c r="E14" s="10">
        <v>457.6</v>
      </c>
      <c r="F14" s="7">
        <f t="shared" si="0"/>
        <v>-64.76000000000005</v>
      </c>
      <c r="G14" s="8">
        <f t="shared" si="1"/>
        <v>375.23</v>
      </c>
    </row>
    <row r="15" spans="2:7" ht="15">
      <c r="B15" s="28"/>
      <c r="C15" s="9" t="s">
        <v>16</v>
      </c>
      <c r="D15" s="5">
        <v>392.84</v>
      </c>
      <c r="E15" s="10">
        <v>479.5</v>
      </c>
      <c r="F15" s="7">
        <f t="shared" si="0"/>
        <v>-86.66000000000003</v>
      </c>
      <c r="G15" s="8">
        <f t="shared" si="1"/>
        <v>393.19</v>
      </c>
    </row>
    <row r="16" spans="2:7" ht="15">
      <c r="B16" s="28"/>
      <c r="C16" s="9" t="s">
        <v>17</v>
      </c>
      <c r="D16" s="5">
        <v>392.84</v>
      </c>
      <c r="E16" s="10">
        <v>509.3</v>
      </c>
      <c r="F16" s="7">
        <f t="shared" si="0"/>
        <v>-116.46000000000004</v>
      </c>
      <c r="G16" s="8">
        <f t="shared" si="1"/>
        <v>417.63</v>
      </c>
    </row>
    <row r="17" spans="2:7" ht="15">
      <c r="B17" s="28"/>
      <c r="C17" s="9" t="s">
        <v>18</v>
      </c>
      <c r="D17" s="5">
        <v>392.84</v>
      </c>
      <c r="E17" s="10">
        <v>492.9</v>
      </c>
      <c r="F17" s="7">
        <f t="shared" si="0"/>
        <v>-100.06</v>
      </c>
      <c r="G17" s="8">
        <f t="shared" si="1"/>
        <v>404.18</v>
      </c>
    </row>
    <row r="18" spans="2:7" ht="15">
      <c r="B18" s="28"/>
      <c r="C18" s="9" t="s">
        <v>19</v>
      </c>
      <c r="D18" s="5">
        <v>392.84</v>
      </c>
      <c r="E18" s="10">
        <v>425.1</v>
      </c>
      <c r="F18" s="7">
        <f t="shared" si="0"/>
        <v>-32.26000000000005</v>
      </c>
      <c r="G18" s="8">
        <v>423.44</v>
      </c>
    </row>
    <row r="19" spans="2:7" ht="15">
      <c r="B19" s="28"/>
      <c r="C19" s="9" t="s">
        <v>20</v>
      </c>
      <c r="D19" s="5">
        <v>392.84</v>
      </c>
      <c r="E19" s="10">
        <v>456.4</v>
      </c>
      <c r="F19" s="7">
        <f t="shared" si="0"/>
        <v>-63.56</v>
      </c>
      <c r="G19" s="8">
        <f t="shared" si="1"/>
        <v>374.25</v>
      </c>
    </row>
    <row r="20" spans="2:7" ht="15">
      <c r="B20" s="28"/>
      <c r="C20" s="9" t="s">
        <v>21</v>
      </c>
      <c r="D20" s="5">
        <v>392.84</v>
      </c>
      <c r="E20" s="10">
        <v>485.8</v>
      </c>
      <c r="F20" s="7">
        <f t="shared" si="0"/>
        <v>-92.96000000000004</v>
      </c>
      <c r="G20" s="8">
        <f t="shared" si="1"/>
        <v>398.36</v>
      </c>
    </row>
    <row r="21" spans="2:7" ht="15">
      <c r="B21" s="28"/>
      <c r="C21" s="9" t="s">
        <v>22</v>
      </c>
      <c r="D21" s="5">
        <v>392.84</v>
      </c>
      <c r="E21" s="10">
        <v>469.3</v>
      </c>
      <c r="F21" s="7">
        <f t="shared" si="0"/>
        <v>-76.46000000000004</v>
      </c>
      <c r="G21" s="8">
        <f t="shared" si="1"/>
        <v>384.83</v>
      </c>
    </row>
    <row r="22" spans="2:7" ht="15">
      <c r="B22" s="28"/>
      <c r="C22" s="9" t="s">
        <v>23</v>
      </c>
      <c r="D22" s="5">
        <v>392.84</v>
      </c>
      <c r="E22" s="10">
        <v>477.7</v>
      </c>
      <c r="F22" s="7">
        <f t="shared" si="0"/>
        <v>-84.86000000000001</v>
      </c>
      <c r="G22" s="8">
        <f t="shared" si="1"/>
        <v>391.71</v>
      </c>
    </row>
    <row r="23" spans="2:7" ht="15">
      <c r="B23" s="28"/>
      <c r="C23" s="9" t="s">
        <v>24</v>
      </c>
      <c r="D23" s="5">
        <v>338.92</v>
      </c>
      <c r="E23" s="10">
        <v>439.4</v>
      </c>
      <c r="F23" s="7">
        <f t="shared" si="0"/>
        <v>-100.47999999999996</v>
      </c>
      <c r="G23" s="8">
        <f t="shared" si="1"/>
        <v>360.31</v>
      </c>
    </row>
    <row r="24" spans="2:7" ht="15">
      <c r="B24" s="28"/>
      <c r="C24" s="9" t="s">
        <v>25</v>
      </c>
      <c r="D24" s="5">
        <v>338.92</v>
      </c>
      <c r="E24" s="10">
        <v>418.1</v>
      </c>
      <c r="F24" s="7">
        <f t="shared" si="0"/>
        <v>-79.18</v>
      </c>
      <c r="G24" s="8">
        <v>425.76</v>
      </c>
    </row>
    <row r="25" spans="2:7" ht="15">
      <c r="B25" s="28"/>
      <c r="C25" s="9" t="s">
        <v>26</v>
      </c>
      <c r="D25" s="5">
        <v>338.92</v>
      </c>
      <c r="E25" s="10">
        <v>437.3</v>
      </c>
      <c r="F25" s="7">
        <f t="shared" si="0"/>
        <v>-98.38</v>
      </c>
      <c r="G25" s="8">
        <f t="shared" si="1"/>
        <v>358.59</v>
      </c>
    </row>
    <row r="26" spans="2:7" ht="15">
      <c r="B26" s="28"/>
      <c r="C26" s="9" t="s">
        <v>27</v>
      </c>
      <c r="D26" s="5">
        <v>338.92</v>
      </c>
      <c r="E26" s="10">
        <v>471.3</v>
      </c>
      <c r="F26" s="7">
        <f t="shared" si="0"/>
        <v>-132.38</v>
      </c>
      <c r="G26" s="8">
        <v>399.11</v>
      </c>
    </row>
    <row r="27" spans="2:7" ht="15">
      <c r="B27" s="28"/>
      <c r="C27" s="9" t="s">
        <v>28</v>
      </c>
      <c r="D27" s="5">
        <v>368.92</v>
      </c>
      <c r="E27" s="10">
        <v>501.8</v>
      </c>
      <c r="F27" s="7">
        <f t="shared" si="0"/>
        <v>-132.88</v>
      </c>
      <c r="G27" s="8">
        <f t="shared" si="1"/>
        <v>411.48</v>
      </c>
    </row>
    <row r="28" spans="2:7" ht="15">
      <c r="B28" s="28"/>
      <c r="C28" s="9" t="s">
        <v>29</v>
      </c>
      <c r="D28" s="5">
        <v>368.92</v>
      </c>
      <c r="E28" s="10">
        <v>524.5</v>
      </c>
      <c r="F28" s="7">
        <f t="shared" si="0"/>
        <v>-155.57999999999998</v>
      </c>
      <c r="G28" s="8">
        <v>401.22</v>
      </c>
    </row>
    <row r="29" spans="2:7" ht="15">
      <c r="B29" s="28"/>
      <c r="C29" s="9" t="s">
        <v>30</v>
      </c>
      <c r="D29" s="5">
        <v>398.92</v>
      </c>
      <c r="E29" s="10">
        <v>413.9</v>
      </c>
      <c r="F29" s="7">
        <f t="shared" si="0"/>
        <v>-14.979999999999961</v>
      </c>
      <c r="G29" s="8">
        <v>425.88</v>
      </c>
    </row>
    <row r="30" spans="2:7" ht="15">
      <c r="B30" s="28"/>
      <c r="C30" s="9" t="s">
        <v>31</v>
      </c>
      <c r="D30" s="5">
        <v>398.92</v>
      </c>
      <c r="E30" s="10">
        <v>285.8</v>
      </c>
      <c r="F30" s="7">
        <f t="shared" si="0"/>
        <v>113.12</v>
      </c>
      <c r="G30" s="8">
        <v>415.88</v>
      </c>
    </row>
    <row r="31" spans="2:7" ht="15.75" thickBot="1">
      <c r="B31" s="29"/>
      <c r="C31" s="11" t="s">
        <v>32</v>
      </c>
      <c r="D31" s="5">
        <v>398.92</v>
      </c>
      <c r="E31" s="12">
        <v>387.6</v>
      </c>
      <c r="F31" s="7">
        <f t="shared" si="0"/>
        <v>11.319999999999993</v>
      </c>
      <c r="G31" s="8">
        <v>432.75</v>
      </c>
    </row>
    <row r="32" spans="2:7" ht="15.75" thickBot="1">
      <c r="B32" s="13" t="s">
        <v>33</v>
      </c>
      <c r="C32" s="14"/>
      <c r="D32" s="15">
        <f>AVERAGE(D8:D31)</f>
        <v>382.62000000000006</v>
      </c>
      <c r="E32" s="15">
        <f>AVERAGE(E8:E31)</f>
        <v>460.6124999999999</v>
      </c>
      <c r="F32" s="15">
        <f>AVERAGE(F8:F31)</f>
        <v>-77.99250000000002</v>
      </c>
      <c r="G32" s="15">
        <f>AVERAGE(G8:G31)</f>
        <v>399.5562499999999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5" sqref="N35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28125" style="0" customWidth="1"/>
    <col min="4" max="4" width="18.421875" style="0" customWidth="1"/>
    <col min="5" max="5" width="18.140625" style="0" customWidth="1"/>
    <col min="6" max="6" width="18.28125" style="0" customWidth="1"/>
    <col min="7" max="7" width="18.7109375" style="0" customWidth="1"/>
  </cols>
  <sheetData>
    <row r="1" ht="15.75">
      <c r="B1" s="1" t="s">
        <v>37</v>
      </c>
    </row>
    <row r="2" ht="15.75">
      <c r="B2" s="1" t="s">
        <v>46</v>
      </c>
    </row>
    <row r="3" ht="15.75">
      <c r="B3" s="1" t="s">
        <v>47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5">
        <v>452.08</v>
      </c>
      <c r="E8" s="6">
        <v>361.2</v>
      </c>
      <c r="F8" s="7">
        <f>D8-E8</f>
        <v>90.88</v>
      </c>
      <c r="G8" s="8">
        <f>ROUND((E8*1.25),2)</f>
        <v>451.5</v>
      </c>
    </row>
    <row r="9" spans="2:7" ht="15">
      <c r="B9" s="28"/>
      <c r="C9" s="9" t="s">
        <v>10</v>
      </c>
      <c r="D9" s="5">
        <v>429.65</v>
      </c>
      <c r="E9" s="10">
        <v>360.3</v>
      </c>
      <c r="F9" s="7">
        <f aca="true" t="shared" si="0" ref="F9:F31">D9-E9</f>
        <v>69.34999999999997</v>
      </c>
      <c r="G9" s="8">
        <f aca="true" t="shared" si="1" ref="G9:G24">ROUND((E9*1.25),2)</f>
        <v>450.38</v>
      </c>
    </row>
    <row r="10" spans="2:7" ht="15">
      <c r="B10" s="28"/>
      <c r="C10" s="9" t="s">
        <v>11</v>
      </c>
      <c r="D10" s="5">
        <v>429.65</v>
      </c>
      <c r="E10" s="10">
        <v>309.9</v>
      </c>
      <c r="F10" s="7">
        <f t="shared" si="0"/>
        <v>119.75</v>
      </c>
      <c r="G10" s="8">
        <f t="shared" si="1"/>
        <v>387.38</v>
      </c>
    </row>
    <row r="11" spans="2:7" ht="15">
      <c r="B11" s="28"/>
      <c r="C11" s="9" t="s">
        <v>12</v>
      </c>
      <c r="D11" s="5">
        <v>429.65</v>
      </c>
      <c r="E11" s="10">
        <v>232.5</v>
      </c>
      <c r="F11" s="7">
        <f t="shared" si="0"/>
        <v>197.14999999999998</v>
      </c>
      <c r="G11" s="8">
        <f t="shared" si="1"/>
        <v>290.63</v>
      </c>
    </row>
    <row r="12" spans="2:7" ht="15">
      <c r="B12" s="28"/>
      <c r="C12" s="9" t="s">
        <v>13</v>
      </c>
      <c r="D12" s="5">
        <v>429.65</v>
      </c>
      <c r="E12" s="10">
        <v>189.1</v>
      </c>
      <c r="F12" s="7">
        <f t="shared" si="0"/>
        <v>240.54999999999998</v>
      </c>
      <c r="G12" s="8">
        <f t="shared" si="1"/>
        <v>236.38</v>
      </c>
    </row>
    <row r="13" spans="2:7" ht="15">
      <c r="B13" s="28"/>
      <c r="C13" s="9" t="s">
        <v>14</v>
      </c>
      <c r="D13" s="5">
        <v>429.65</v>
      </c>
      <c r="E13" s="10">
        <v>172.5</v>
      </c>
      <c r="F13" s="7">
        <f t="shared" si="0"/>
        <v>257.15</v>
      </c>
      <c r="G13" s="8">
        <v>399.78</v>
      </c>
    </row>
    <row r="14" spans="2:7" ht="15">
      <c r="B14" s="28"/>
      <c r="C14" s="9" t="s">
        <v>15</v>
      </c>
      <c r="D14" s="5">
        <v>429.65</v>
      </c>
      <c r="E14" s="10">
        <v>204.4</v>
      </c>
      <c r="F14" s="7">
        <f t="shared" si="0"/>
        <v>225.24999999999997</v>
      </c>
      <c r="G14" s="8">
        <v>279.98</v>
      </c>
    </row>
    <row r="15" spans="2:7" ht="15">
      <c r="B15" s="28"/>
      <c r="C15" s="9" t="s">
        <v>16</v>
      </c>
      <c r="D15" s="5">
        <v>429.65</v>
      </c>
      <c r="E15" s="10">
        <v>203.8</v>
      </c>
      <c r="F15" s="7">
        <f t="shared" si="0"/>
        <v>225.84999999999997</v>
      </c>
      <c r="G15" s="8">
        <v>289.21</v>
      </c>
    </row>
    <row r="16" spans="2:7" ht="15">
      <c r="B16" s="28"/>
      <c r="C16" s="9" t="s">
        <v>17</v>
      </c>
      <c r="D16" s="5">
        <v>429.65</v>
      </c>
      <c r="E16" s="10">
        <v>264.4</v>
      </c>
      <c r="F16" s="7">
        <f t="shared" si="0"/>
        <v>165.25</v>
      </c>
      <c r="G16" s="8">
        <v>345.66</v>
      </c>
    </row>
    <row r="17" spans="2:7" ht="15">
      <c r="B17" s="28"/>
      <c r="C17" s="9" t="s">
        <v>18</v>
      </c>
      <c r="D17" s="5">
        <v>429.65</v>
      </c>
      <c r="E17" s="10">
        <v>243.3</v>
      </c>
      <c r="F17" s="7">
        <f t="shared" si="0"/>
        <v>186.34999999999997</v>
      </c>
      <c r="G17" s="8">
        <v>399.66</v>
      </c>
    </row>
    <row r="18" spans="2:7" ht="15">
      <c r="B18" s="28"/>
      <c r="C18" s="9" t="s">
        <v>19</v>
      </c>
      <c r="D18" s="5">
        <v>429.65</v>
      </c>
      <c r="E18" s="10">
        <v>308.1</v>
      </c>
      <c r="F18" s="7">
        <f t="shared" si="0"/>
        <v>121.54999999999995</v>
      </c>
      <c r="G18" s="8">
        <f t="shared" si="1"/>
        <v>385.13</v>
      </c>
    </row>
    <row r="19" spans="2:7" ht="15">
      <c r="B19" s="28"/>
      <c r="C19" s="9" t="s">
        <v>20</v>
      </c>
      <c r="D19" s="5">
        <v>429.65</v>
      </c>
      <c r="E19" s="10">
        <v>336.4</v>
      </c>
      <c r="F19" s="7">
        <f t="shared" si="0"/>
        <v>93.25</v>
      </c>
      <c r="G19" s="8">
        <f t="shared" si="1"/>
        <v>420.5</v>
      </c>
    </row>
    <row r="20" spans="2:7" ht="15">
      <c r="B20" s="28"/>
      <c r="C20" s="9" t="s">
        <v>21</v>
      </c>
      <c r="D20" s="5">
        <v>429.65</v>
      </c>
      <c r="E20" s="10">
        <v>365.2</v>
      </c>
      <c r="F20" s="7">
        <f t="shared" si="0"/>
        <v>64.44999999999999</v>
      </c>
      <c r="G20" s="8">
        <f t="shared" si="1"/>
        <v>456.5</v>
      </c>
    </row>
    <row r="21" spans="2:7" ht="15">
      <c r="B21" s="28"/>
      <c r="C21" s="9" t="s">
        <v>22</v>
      </c>
      <c r="D21" s="5">
        <v>429.65</v>
      </c>
      <c r="E21" s="10">
        <v>391</v>
      </c>
      <c r="F21" s="7">
        <f t="shared" si="0"/>
        <v>38.64999999999998</v>
      </c>
      <c r="G21" s="8">
        <v>455.76</v>
      </c>
    </row>
    <row r="22" spans="2:7" ht="15">
      <c r="B22" s="28"/>
      <c r="C22" s="9" t="s">
        <v>23</v>
      </c>
      <c r="D22" s="5">
        <v>429.65</v>
      </c>
      <c r="E22" s="10">
        <v>375.6</v>
      </c>
      <c r="F22" s="7">
        <f t="shared" si="0"/>
        <v>54.049999999999955</v>
      </c>
      <c r="G22" s="8">
        <f t="shared" si="1"/>
        <v>469.5</v>
      </c>
    </row>
    <row r="23" spans="2:7" ht="15">
      <c r="B23" s="28"/>
      <c r="C23" s="9" t="s">
        <v>24</v>
      </c>
      <c r="D23" s="5">
        <v>429.65</v>
      </c>
      <c r="E23" s="10">
        <v>338.6</v>
      </c>
      <c r="F23" s="7">
        <f t="shared" si="0"/>
        <v>91.04999999999995</v>
      </c>
      <c r="G23" s="8">
        <f t="shared" si="1"/>
        <v>423.25</v>
      </c>
    </row>
    <row r="24" spans="2:7" ht="15">
      <c r="B24" s="28"/>
      <c r="C24" s="9" t="s">
        <v>25</v>
      </c>
      <c r="D24" s="5">
        <v>437.85</v>
      </c>
      <c r="E24" s="10">
        <v>382.2</v>
      </c>
      <c r="F24" s="7">
        <f t="shared" si="0"/>
        <v>55.650000000000034</v>
      </c>
      <c r="G24" s="8">
        <f t="shared" si="1"/>
        <v>477.75</v>
      </c>
    </row>
    <row r="25" spans="2:7" ht="15">
      <c r="B25" s="28"/>
      <c r="C25" s="9" t="s">
        <v>26</v>
      </c>
      <c r="D25" s="5">
        <v>397.85</v>
      </c>
      <c r="E25" s="10">
        <v>473.6</v>
      </c>
      <c r="F25" s="7">
        <f t="shared" si="0"/>
        <v>-75.75</v>
      </c>
      <c r="G25" s="8">
        <v>425.98</v>
      </c>
    </row>
    <row r="26" spans="2:7" ht="15">
      <c r="B26" s="28"/>
      <c r="C26" s="9" t="s">
        <v>27</v>
      </c>
      <c r="D26" s="5">
        <v>367.85</v>
      </c>
      <c r="E26" s="10">
        <v>461.5</v>
      </c>
      <c r="F26" s="7">
        <f t="shared" si="0"/>
        <v>-93.64999999999998</v>
      </c>
      <c r="G26" s="8">
        <v>455.88</v>
      </c>
    </row>
    <row r="27" spans="2:7" ht="15">
      <c r="B27" s="28"/>
      <c r="C27" s="9" t="s">
        <v>28</v>
      </c>
      <c r="D27" s="5">
        <v>367.85</v>
      </c>
      <c r="E27" s="10">
        <v>467.6</v>
      </c>
      <c r="F27" s="7">
        <f t="shared" si="0"/>
        <v>-99.75</v>
      </c>
      <c r="G27" s="8">
        <v>474.77</v>
      </c>
    </row>
    <row r="28" spans="2:7" ht="15">
      <c r="B28" s="28"/>
      <c r="C28" s="9" t="s">
        <v>29</v>
      </c>
      <c r="D28" s="5">
        <v>367.85</v>
      </c>
      <c r="E28" s="10">
        <v>459.7</v>
      </c>
      <c r="F28" s="7">
        <f t="shared" si="0"/>
        <v>-91.84999999999997</v>
      </c>
      <c r="G28" s="8">
        <v>404.12</v>
      </c>
    </row>
    <row r="29" spans="2:7" ht="15">
      <c r="B29" s="28"/>
      <c r="C29" s="9" t="s">
        <v>30</v>
      </c>
      <c r="D29" s="5">
        <v>367.85</v>
      </c>
      <c r="E29" s="10">
        <v>519.7</v>
      </c>
      <c r="F29" s="7">
        <f t="shared" si="0"/>
        <v>-151.85000000000002</v>
      </c>
      <c r="G29" s="8">
        <v>403.22</v>
      </c>
    </row>
    <row r="30" spans="2:7" ht="15">
      <c r="B30" s="28"/>
      <c r="C30" s="9" t="s">
        <v>31</v>
      </c>
      <c r="D30" s="5">
        <v>367.85</v>
      </c>
      <c r="E30" s="10">
        <v>546.2</v>
      </c>
      <c r="F30" s="7">
        <f t="shared" si="0"/>
        <v>-178.35000000000002</v>
      </c>
      <c r="G30" s="8">
        <v>401.54</v>
      </c>
    </row>
    <row r="31" spans="2:7" ht="15.75" thickBot="1">
      <c r="B31" s="29"/>
      <c r="C31" s="11" t="s">
        <v>32</v>
      </c>
      <c r="D31" s="5">
        <v>367.85</v>
      </c>
      <c r="E31" s="12">
        <v>535</v>
      </c>
      <c r="F31" s="7">
        <f t="shared" si="0"/>
        <v>-167.14999999999998</v>
      </c>
      <c r="G31" s="8">
        <v>400.99</v>
      </c>
    </row>
    <row r="32" spans="2:7" ht="15.75" thickBot="1">
      <c r="B32" s="13" t="s">
        <v>33</v>
      </c>
      <c r="C32" s="14"/>
      <c r="D32" s="15">
        <f>AVERAGE(D8:D31)</f>
        <v>414.15125000000006</v>
      </c>
      <c r="E32" s="15">
        <f>AVERAGE(E8:E31)</f>
        <v>354.2416666666666</v>
      </c>
      <c r="F32" s="15">
        <f>AVERAGE(F8:F31)</f>
        <v>59.90958333333333</v>
      </c>
      <c r="G32" s="15">
        <f>AVERAGE(G8:G31)</f>
        <v>399.39375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J18" sqref="J18"/>
    </sheetView>
  </sheetViews>
  <sheetFormatPr defaultColWidth="8.8515625" defaultRowHeight="15"/>
  <cols>
    <col min="1" max="1" width="8.8515625" style="0" customWidth="1"/>
    <col min="2" max="2" width="18.140625" style="0" customWidth="1"/>
    <col min="3" max="5" width="18.421875" style="0" customWidth="1"/>
    <col min="6" max="6" width="18.28125" style="0" customWidth="1"/>
    <col min="7" max="7" width="18.00390625" style="0" customWidth="1"/>
  </cols>
  <sheetData>
    <row r="1" ht="15.75">
      <c r="B1" s="1" t="s">
        <v>34</v>
      </c>
    </row>
    <row r="2" ht="15.75">
      <c r="B2" s="1" t="s">
        <v>48</v>
      </c>
    </row>
    <row r="3" ht="15.75">
      <c r="B3" s="1" t="s">
        <v>49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20">
        <v>542.2</v>
      </c>
      <c r="E8" s="6">
        <v>513.5</v>
      </c>
      <c r="F8" s="7">
        <f>D8-E8</f>
        <v>28.700000000000045</v>
      </c>
      <c r="G8" s="21">
        <f>ROUND((E8*0.79),2)</f>
        <v>405.67</v>
      </c>
    </row>
    <row r="9" spans="2:7" ht="15">
      <c r="B9" s="28"/>
      <c r="C9" s="9" t="s">
        <v>10</v>
      </c>
      <c r="D9" s="20">
        <v>542.2</v>
      </c>
      <c r="E9" s="10">
        <v>517.1</v>
      </c>
      <c r="F9" s="7">
        <f aca="true" t="shared" si="0" ref="F9:F31">D9-E9</f>
        <v>25.100000000000023</v>
      </c>
      <c r="G9" s="21">
        <f aca="true" t="shared" si="1" ref="G9:G25">ROUND((E9*0.79),2)</f>
        <v>408.51</v>
      </c>
    </row>
    <row r="10" spans="2:7" ht="15">
      <c r="B10" s="28"/>
      <c r="C10" s="9" t="s">
        <v>11</v>
      </c>
      <c r="D10" s="20">
        <v>542.2</v>
      </c>
      <c r="E10" s="10">
        <v>476.5</v>
      </c>
      <c r="F10" s="7">
        <f t="shared" si="0"/>
        <v>65.70000000000005</v>
      </c>
      <c r="G10" s="21">
        <f t="shared" si="1"/>
        <v>376.44</v>
      </c>
    </row>
    <row r="11" spans="2:7" ht="15">
      <c r="B11" s="28"/>
      <c r="C11" s="9" t="s">
        <v>12</v>
      </c>
      <c r="D11" s="20">
        <v>542.2</v>
      </c>
      <c r="E11" s="10">
        <v>477.5</v>
      </c>
      <c r="F11" s="7">
        <f t="shared" si="0"/>
        <v>64.70000000000005</v>
      </c>
      <c r="G11" s="21">
        <f t="shared" si="1"/>
        <v>377.23</v>
      </c>
    </row>
    <row r="12" spans="2:7" ht="15">
      <c r="B12" s="28"/>
      <c r="C12" s="9" t="s">
        <v>13</v>
      </c>
      <c r="D12" s="20">
        <v>542.2</v>
      </c>
      <c r="E12" s="10">
        <v>486.3</v>
      </c>
      <c r="F12" s="7">
        <f t="shared" si="0"/>
        <v>55.900000000000034</v>
      </c>
      <c r="G12" s="21">
        <f t="shared" si="1"/>
        <v>384.18</v>
      </c>
    </row>
    <row r="13" spans="2:7" ht="15">
      <c r="B13" s="28"/>
      <c r="C13" s="9" t="s">
        <v>14</v>
      </c>
      <c r="D13" s="20">
        <v>542.2</v>
      </c>
      <c r="E13" s="10">
        <v>517.1</v>
      </c>
      <c r="F13" s="7">
        <f t="shared" si="0"/>
        <v>25.100000000000023</v>
      </c>
      <c r="G13" s="21">
        <f t="shared" si="1"/>
        <v>408.51</v>
      </c>
    </row>
    <row r="14" spans="2:7" ht="15">
      <c r="B14" s="28"/>
      <c r="C14" s="9" t="s">
        <v>15</v>
      </c>
      <c r="D14" s="20">
        <v>542.2</v>
      </c>
      <c r="E14" s="10">
        <v>517.5</v>
      </c>
      <c r="F14" s="7">
        <f t="shared" si="0"/>
        <v>24.700000000000045</v>
      </c>
      <c r="G14" s="21">
        <f t="shared" si="1"/>
        <v>408.83</v>
      </c>
    </row>
    <row r="15" spans="2:7" ht="15">
      <c r="B15" s="28"/>
      <c r="C15" s="9" t="s">
        <v>16</v>
      </c>
      <c r="D15" s="20">
        <v>542.2</v>
      </c>
      <c r="E15" s="10">
        <v>479.6</v>
      </c>
      <c r="F15" s="7">
        <f t="shared" si="0"/>
        <v>62.60000000000002</v>
      </c>
      <c r="G15" s="21">
        <f t="shared" si="1"/>
        <v>378.88</v>
      </c>
    </row>
    <row r="16" spans="2:7" ht="15">
      <c r="B16" s="28"/>
      <c r="C16" s="9" t="s">
        <v>17</v>
      </c>
      <c r="D16" s="20">
        <v>542.2</v>
      </c>
      <c r="E16" s="10">
        <v>480.3</v>
      </c>
      <c r="F16" s="7">
        <f t="shared" si="0"/>
        <v>61.900000000000034</v>
      </c>
      <c r="G16" s="21">
        <f t="shared" si="1"/>
        <v>379.44</v>
      </c>
    </row>
    <row r="17" spans="2:7" ht="15">
      <c r="B17" s="28"/>
      <c r="C17" s="9" t="s">
        <v>18</v>
      </c>
      <c r="D17" s="20">
        <v>542.2</v>
      </c>
      <c r="E17" s="10">
        <v>465.3</v>
      </c>
      <c r="F17" s="7">
        <f t="shared" si="0"/>
        <v>76.90000000000003</v>
      </c>
      <c r="G17" s="21">
        <f t="shared" si="1"/>
        <v>367.59</v>
      </c>
    </row>
    <row r="18" spans="2:7" ht="15">
      <c r="B18" s="28"/>
      <c r="C18" s="9" t="s">
        <v>19</v>
      </c>
      <c r="D18" s="20">
        <v>542.2</v>
      </c>
      <c r="E18" s="10">
        <v>499.4</v>
      </c>
      <c r="F18" s="7">
        <f t="shared" si="0"/>
        <v>42.80000000000007</v>
      </c>
      <c r="G18" s="21">
        <f t="shared" si="1"/>
        <v>394.53</v>
      </c>
    </row>
    <row r="19" spans="2:7" ht="15">
      <c r="B19" s="28"/>
      <c r="C19" s="9" t="s">
        <v>20</v>
      </c>
      <c r="D19" s="20">
        <v>542.2</v>
      </c>
      <c r="E19" s="10">
        <v>531.6</v>
      </c>
      <c r="F19" s="7">
        <f t="shared" si="0"/>
        <v>10.600000000000023</v>
      </c>
      <c r="G19" s="21">
        <f t="shared" si="1"/>
        <v>419.96</v>
      </c>
    </row>
    <row r="20" spans="2:7" ht="15">
      <c r="B20" s="28"/>
      <c r="C20" s="9" t="s">
        <v>21</v>
      </c>
      <c r="D20" s="20">
        <v>522.2</v>
      </c>
      <c r="E20" s="10">
        <v>538</v>
      </c>
      <c r="F20" s="7">
        <f t="shared" si="0"/>
        <v>-15.799999999999955</v>
      </c>
      <c r="G20" s="21">
        <f t="shared" si="1"/>
        <v>425.02</v>
      </c>
    </row>
    <row r="21" spans="2:7" ht="15">
      <c r="B21" s="28"/>
      <c r="C21" s="9" t="s">
        <v>22</v>
      </c>
      <c r="D21" s="20">
        <v>315.78</v>
      </c>
      <c r="E21" s="10">
        <v>518</v>
      </c>
      <c r="F21" s="7">
        <f t="shared" si="0"/>
        <v>-202.22000000000003</v>
      </c>
      <c r="G21" s="21">
        <f t="shared" si="1"/>
        <v>409.22</v>
      </c>
    </row>
    <row r="22" spans="2:7" ht="15">
      <c r="B22" s="28"/>
      <c r="C22" s="9" t="s">
        <v>23</v>
      </c>
      <c r="D22" s="20">
        <v>315.78</v>
      </c>
      <c r="E22" s="10">
        <v>552.9</v>
      </c>
      <c r="F22" s="7">
        <f t="shared" si="0"/>
        <v>-237.12</v>
      </c>
      <c r="G22" s="21">
        <f t="shared" si="1"/>
        <v>436.79</v>
      </c>
    </row>
    <row r="23" spans="2:7" ht="15">
      <c r="B23" s="28"/>
      <c r="C23" s="9" t="s">
        <v>24</v>
      </c>
      <c r="D23" s="20">
        <v>315.78</v>
      </c>
      <c r="E23" s="10">
        <v>523.5</v>
      </c>
      <c r="F23" s="7">
        <f t="shared" si="0"/>
        <v>-207.72000000000003</v>
      </c>
      <c r="G23" s="21">
        <f t="shared" si="1"/>
        <v>413.57</v>
      </c>
    </row>
    <row r="24" spans="2:7" ht="15">
      <c r="B24" s="28"/>
      <c r="C24" s="9" t="s">
        <v>25</v>
      </c>
      <c r="D24" s="20">
        <v>315.78</v>
      </c>
      <c r="E24" s="10">
        <v>487.6</v>
      </c>
      <c r="F24" s="7">
        <f t="shared" si="0"/>
        <v>-171.82000000000005</v>
      </c>
      <c r="G24" s="21">
        <f t="shared" si="1"/>
        <v>385.2</v>
      </c>
    </row>
    <row r="25" spans="2:7" ht="15">
      <c r="B25" s="28"/>
      <c r="C25" s="9" t="s">
        <v>26</v>
      </c>
      <c r="D25" s="20">
        <v>285.78</v>
      </c>
      <c r="E25" s="10">
        <v>500.7</v>
      </c>
      <c r="F25" s="7">
        <f t="shared" si="0"/>
        <v>-214.92000000000002</v>
      </c>
      <c r="G25" s="21">
        <f t="shared" si="1"/>
        <v>395.55</v>
      </c>
    </row>
    <row r="26" spans="2:7" ht="15">
      <c r="B26" s="28"/>
      <c r="C26" s="9" t="s">
        <v>27</v>
      </c>
      <c r="D26" s="20">
        <v>255.78</v>
      </c>
      <c r="E26" s="10">
        <v>522.9</v>
      </c>
      <c r="F26" s="7">
        <f t="shared" si="0"/>
        <v>-267.12</v>
      </c>
      <c r="G26" s="21">
        <f aca="true" t="shared" si="2" ref="G26:G31">ROUND((E26*0.78),2)</f>
        <v>407.86</v>
      </c>
    </row>
    <row r="27" spans="2:7" ht="15">
      <c r="B27" s="28"/>
      <c r="C27" s="9" t="s">
        <v>28</v>
      </c>
      <c r="D27" s="20">
        <v>255.78</v>
      </c>
      <c r="E27" s="10">
        <v>544.5</v>
      </c>
      <c r="F27" s="7">
        <f t="shared" si="0"/>
        <v>-288.72</v>
      </c>
      <c r="G27" s="21">
        <f t="shared" si="2"/>
        <v>424.71</v>
      </c>
    </row>
    <row r="28" spans="2:7" ht="15">
      <c r="B28" s="28"/>
      <c r="C28" s="9" t="s">
        <v>29</v>
      </c>
      <c r="D28" s="20">
        <v>225.78</v>
      </c>
      <c r="E28" s="10">
        <v>511.1</v>
      </c>
      <c r="F28" s="7">
        <f t="shared" si="0"/>
        <v>-285.32000000000005</v>
      </c>
      <c r="G28" s="21">
        <f t="shared" si="2"/>
        <v>398.66</v>
      </c>
    </row>
    <row r="29" spans="2:7" ht="15">
      <c r="B29" s="28"/>
      <c r="C29" s="9" t="s">
        <v>30</v>
      </c>
      <c r="D29" s="20">
        <v>225.78</v>
      </c>
      <c r="E29" s="10">
        <v>519.2</v>
      </c>
      <c r="F29" s="7">
        <f t="shared" si="0"/>
        <v>-293.4200000000001</v>
      </c>
      <c r="G29" s="21">
        <f t="shared" si="2"/>
        <v>404.98</v>
      </c>
    </row>
    <row r="30" spans="2:7" ht="15">
      <c r="B30" s="28"/>
      <c r="C30" s="9" t="s">
        <v>31</v>
      </c>
      <c r="D30" s="20">
        <v>225.78</v>
      </c>
      <c r="E30" s="10">
        <v>512.5</v>
      </c>
      <c r="F30" s="7">
        <f t="shared" si="0"/>
        <v>-286.72</v>
      </c>
      <c r="G30" s="21">
        <f t="shared" si="2"/>
        <v>399.75</v>
      </c>
    </row>
    <row r="31" spans="2:7" ht="15.75" thickBot="1">
      <c r="B31" s="29"/>
      <c r="C31" s="11" t="s">
        <v>32</v>
      </c>
      <c r="D31" s="20">
        <v>225.78</v>
      </c>
      <c r="E31" s="12">
        <v>498.4</v>
      </c>
      <c r="F31" s="7">
        <f t="shared" si="0"/>
        <v>-272.62</v>
      </c>
      <c r="G31" s="21">
        <f t="shared" si="2"/>
        <v>388.75</v>
      </c>
    </row>
    <row r="32" spans="2:7" ht="15.75" thickBot="1">
      <c r="B32" s="13" t="s">
        <v>33</v>
      </c>
      <c r="C32" s="14"/>
      <c r="D32" s="15">
        <f>AVERAGE(D8:D31)</f>
        <v>416.3408333333334</v>
      </c>
      <c r="E32" s="15">
        <f>AVERAGE(E8:E31)</f>
        <v>507.9583333333333</v>
      </c>
      <c r="F32" s="15">
        <f>AVERAGE(F8:F31)</f>
        <v>-91.6175</v>
      </c>
      <c r="G32" s="15">
        <f>AVERAGE(G8:G31)</f>
        <v>399.99291666666664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I16" sqref="I16"/>
    </sheetView>
  </sheetViews>
  <sheetFormatPr defaultColWidth="8.8515625" defaultRowHeight="15"/>
  <cols>
    <col min="1" max="1" width="8.8515625" style="0" customWidth="1"/>
    <col min="2" max="2" width="18.140625" style="0" customWidth="1"/>
    <col min="3" max="4" width="18.421875" style="0" customWidth="1"/>
    <col min="5" max="5" width="18.28125" style="0" customWidth="1"/>
    <col min="6" max="6" width="18.140625" style="0" customWidth="1"/>
    <col min="7" max="7" width="18.421875" style="0" customWidth="1"/>
  </cols>
  <sheetData>
    <row r="1" ht="15.75">
      <c r="B1" s="1" t="s">
        <v>34</v>
      </c>
    </row>
    <row r="2" ht="15.75">
      <c r="B2" s="1" t="s">
        <v>50</v>
      </c>
    </row>
    <row r="3" ht="15.75">
      <c r="B3" s="1" t="s">
        <v>51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20">
        <v>462.43</v>
      </c>
      <c r="E8" s="6">
        <v>501.1</v>
      </c>
      <c r="F8" s="7">
        <f>D8-E8</f>
        <v>-38.670000000000016</v>
      </c>
      <c r="G8" s="21">
        <f>ROUND((E8*0.83),2)</f>
        <v>415.91</v>
      </c>
    </row>
    <row r="9" spans="2:7" ht="15">
      <c r="B9" s="28"/>
      <c r="C9" s="9" t="s">
        <v>10</v>
      </c>
      <c r="D9" s="20">
        <v>462.43</v>
      </c>
      <c r="E9" s="10">
        <v>486.7</v>
      </c>
      <c r="F9" s="7">
        <f aca="true" t="shared" si="0" ref="F9:F31">D9-E9</f>
        <v>-24.269999999999982</v>
      </c>
      <c r="G9" s="21">
        <f aca="true" t="shared" si="1" ref="G9:G18">ROUND((E9*0.83),2)</f>
        <v>403.96</v>
      </c>
    </row>
    <row r="10" spans="2:7" ht="15">
      <c r="B10" s="28"/>
      <c r="C10" s="9" t="s">
        <v>11</v>
      </c>
      <c r="D10" s="20">
        <v>456.84</v>
      </c>
      <c r="E10" s="10">
        <v>485.5</v>
      </c>
      <c r="F10" s="7">
        <f t="shared" si="0"/>
        <v>-28.660000000000025</v>
      </c>
      <c r="G10" s="21">
        <f t="shared" si="1"/>
        <v>402.97</v>
      </c>
    </row>
    <row r="11" spans="2:7" ht="15">
      <c r="B11" s="28"/>
      <c r="C11" s="9" t="s">
        <v>12</v>
      </c>
      <c r="D11" s="20">
        <v>456.84</v>
      </c>
      <c r="E11" s="10">
        <v>477.7</v>
      </c>
      <c r="F11" s="7">
        <f t="shared" si="0"/>
        <v>-20.860000000000014</v>
      </c>
      <c r="G11" s="21">
        <f t="shared" si="1"/>
        <v>396.49</v>
      </c>
    </row>
    <row r="12" spans="2:7" ht="15">
      <c r="B12" s="28"/>
      <c r="C12" s="9" t="s">
        <v>13</v>
      </c>
      <c r="D12" s="20">
        <v>456.84</v>
      </c>
      <c r="E12" s="10">
        <v>473.5</v>
      </c>
      <c r="F12" s="7">
        <f t="shared" si="0"/>
        <v>-16.660000000000025</v>
      </c>
      <c r="G12" s="21">
        <f>ROUND((E12*0.83),2)</f>
        <v>393.01</v>
      </c>
    </row>
    <row r="13" spans="2:7" ht="15">
      <c r="B13" s="28"/>
      <c r="C13" s="9" t="s">
        <v>14</v>
      </c>
      <c r="D13" s="20">
        <v>456.84</v>
      </c>
      <c r="E13" s="10">
        <v>471.3</v>
      </c>
      <c r="F13" s="7">
        <f t="shared" si="0"/>
        <v>-14.460000000000036</v>
      </c>
      <c r="G13" s="21">
        <f t="shared" si="1"/>
        <v>391.18</v>
      </c>
    </row>
    <row r="14" spans="2:7" ht="15">
      <c r="B14" s="28"/>
      <c r="C14" s="9" t="s">
        <v>15</v>
      </c>
      <c r="D14" s="20">
        <v>456.84</v>
      </c>
      <c r="E14" s="10">
        <v>501.4</v>
      </c>
      <c r="F14" s="7">
        <f t="shared" si="0"/>
        <v>-44.56</v>
      </c>
      <c r="G14" s="21">
        <f t="shared" si="1"/>
        <v>416.16</v>
      </c>
    </row>
    <row r="15" spans="2:7" ht="15">
      <c r="B15" s="28"/>
      <c r="C15" s="9" t="s">
        <v>16</v>
      </c>
      <c r="D15" s="20">
        <v>456.84</v>
      </c>
      <c r="E15" s="10">
        <v>488.7</v>
      </c>
      <c r="F15" s="7">
        <f t="shared" si="0"/>
        <v>-31.860000000000014</v>
      </c>
      <c r="G15" s="21">
        <f>ROUND((E15*0.83),2)</f>
        <v>405.62</v>
      </c>
    </row>
    <row r="16" spans="2:7" ht="15">
      <c r="B16" s="28"/>
      <c r="C16" s="9" t="s">
        <v>17</v>
      </c>
      <c r="D16" s="20">
        <v>456.84</v>
      </c>
      <c r="E16" s="10">
        <v>507.7</v>
      </c>
      <c r="F16" s="7">
        <f t="shared" si="0"/>
        <v>-50.860000000000014</v>
      </c>
      <c r="G16" s="21">
        <f t="shared" si="1"/>
        <v>421.39</v>
      </c>
    </row>
    <row r="17" spans="2:7" ht="15">
      <c r="B17" s="28"/>
      <c r="C17" s="9" t="s">
        <v>18</v>
      </c>
      <c r="D17" s="20">
        <v>456.84</v>
      </c>
      <c r="E17" s="10">
        <v>466.9</v>
      </c>
      <c r="F17" s="7">
        <f t="shared" si="0"/>
        <v>-10.060000000000002</v>
      </c>
      <c r="G17" s="21">
        <f>ROUND((E17*0.83),2)</f>
        <v>387.53</v>
      </c>
    </row>
    <row r="18" spans="2:7" ht="15">
      <c r="B18" s="28"/>
      <c r="C18" s="9" t="s">
        <v>19</v>
      </c>
      <c r="D18" s="20">
        <v>456.84</v>
      </c>
      <c r="E18" s="10">
        <v>440.1</v>
      </c>
      <c r="F18" s="7">
        <f t="shared" si="0"/>
        <v>16.739999999999952</v>
      </c>
      <c r="G18" s="21">
        <f t="shared" si="1"/>
        <v>365.28</v>
      </c>
    </row>
    <row r="19" spans="2:7" ht="15">
      <c r="B19" s="28"/>
      <c r="C19" s="9" t="s">
        <v>20</v>
      </c>
      <c r="D19" s="20">
        <v>456.84</v>
      </c>
      <c r="E19" s="10">
        <v>460.8</v>
      </c>
      <c r="F19" s="7">
        <f t="shared" si="0"/>
        <v>-3.9600000000000364</v>
      </c>
      <c r="G19" s="21">
        <f aca="true" t="shared" si="2" ref="G19:G24">ROUND((E19*0.84),2)</f>
        <v>387.07</v>
      </c>
    </row>
    <row r="20" spans="2:7" ht="15">
      <c r="B20" s="28"/>
      <c r="C20" s="9" t="s">
        <v>21</v>
      </c>
      <c r="D20" s="20">
        <v>530.7</v>
      </c>
      <c r="E20" s="10">
        <v>433.7</v>
      </c>
      <c r="F20" s="7">
        <f t="shared" si="0"/>
        <v>97.00000000000006</v>
      </c>
      <c r="G20" s="21">
        <f t="shared" si="2"/>
        <v>364.31</v>
      </c>
    </row>
    <row r="21" spans="2:7" ht="15">
      <c r="B21" s="28"/>
      <c r="C21" s="9" t="s">
        <v>22</v>
      </c>
      <c r="D21" s="5">
        <v>480.07</v>
      </c>
      <c r="E21" s="10">
        <v>452.6</v>
      </c>
      <c r="F21" s="7">
        <f t="shared" si="0"/>
        <v>27.46999999999997</v>
      </c>
      <c r="G21" s="21">
        <f t="shared" si="2"/>
        <v>380.18</v>
      </c>
    </row>
    <row r="22" spans="2:7" ht="15">
      <c r="B22" s="28"/>
      <c r="C22" s="9" t="s">
        <v>23</v>
      </c>
      <c r="D22" s="5">
        <v>480.07</v>
      </c>
      <c r="E22" s="10">
        <v>468.7</v>
      </c>
      <c r="F22" s="7">
        <f t="shared" si="0"/>
        <v>11.370000000000005</v>
      </c>
      <c r="G22" s="21">
        <f t="shared" si="2"/>
        <v>393.71</v>
      </c>
    </row>
    <row r="23" spans="2:7" ht="15">
      <c r="B23" s="28"/>
      <c r="C23" s="9" t="s">
        <v>24</v>
      </c>
      <c r="D23" s="5">
        <v>480.07</v>
      </c>
      <c r="E23" s="10">
        <v>502.1</v>
      </c>
      <c r="F23" s="7">
        <f t="shared" si="0"/>
        <v>-22.03000000000003</v>
      </c>
      <c r="G23" s="21">
        <f t="shared" si="2"/>
        <v>421.76</v>
      </c>
    </row>
    <row r="24" spans="2:7" ht="15">
      <c r="B24" s="28"/>
      <c r="C24" s="9" t="s">
        <v>25</v>
      </c>
      <c r="D24" s="5">
        <v>480.07</v>
      </c>
      <c r="E24" s="10">
        <v>466.9</v>
      </c>
      <c r="F24" s="7">
        <f t="shared" si="0"/>
        <v>13.170000000000016</v>
      </c>
      <c r="G24" s="21">
        <f t="shared" si="2"/>
        <v>392.2</v>
      </c>
    </row>
    <row r="25" spans="2:7" ht="15">
      <c r="B25" s="28"/>
      <c r="C25" s="9" t="s">
        <v>26</v>
      </c>
      <c r="D25" s="5">
        <v>480.07</v>
      </c>
      <c r="E25" s="10">
        <v>481.3</v>
      </c>
      <c r="F25" s="7">
        <f t="shared" si="0"/>
        <v>-1.2300000000000182</v>
      </c>
      <c r="G25" s="21">
        <f>ROUND((E25*0.83),2)</f>
        <v>399.48</v>
      </c>
    </row>
    <row r="26" spans="2:7" ht="15">
      <c r="B26" s="28"/>
      <c r="C26" s="9" t="s">
        <v>27</v>
      </c>
      <c r="D26" s="20">
        <v>480.07</v>
      </c>
      <c r="E26" s="10">
        <v>495.6</v>
      </c>
      <c r="F26" s="7">
        <f t="shared" si="0"/>
        <v>-15.53000000000003</v>
      </c>
      <c r="G26" s="21">
        <f aca="true" t="shared" si="3" ref="G26:G31">ROUND((E26*0.83),2)</f>
        <v>411.35</v>
      </c>
    </row>
    <row r="27" spans="2:7" ht="15">
      <c r="B27" s="28"/>
      <c r="C27" s="9" t="s">
        <v>28</v>
      </c>
      <c r="D27" s="20">
        <v>450.07</v>
      </c>
      <c r="E27" s="10">
        <v>504.7</v>
      </c>
      <c r="F27" s="7">
        <f t="shared" si="0"/>
        <v>-54.629999999999995</v>
      </c>
      <c r="G27" s="21">
        <f t="shared" si="3"/>
        <v>418.9</v>
      </c>
    </row>
    <row r="28" spans="2:7" ht="15">
      <c r="B28" s="28"/>
      <c r="C28" s="9" t="s">
        <v>29</v>
      </c>
      <c r="D28" s="20">
        <v>450.07</v>
      </c>
      <c r="E28" s="10">
        <v>493.5</v>
      </c>
      <c r="F28" s="7">
        <f t="shared" si="0"/>
        <v>-43.43000000000001</v>
      </c>
      <c r="G28" s="21">
        <f t="shared" si="3"/>
        <v>409.61</v>
      </c>
    </row>
    <row r="29" spans="2:7" ht="15">
      <c r="B29" s="28"/>
      <c r="C29" s="9" t="s">
        <v>30</v>
      </c>
      <c r="D29" s="20">
        <v>238.39</v>
      </c>
      <c r="E29" s="10">
        <v>429.9</v>
      </c>
      <c r="F29" s="7">
        <f t="shared" si="0"/>
        <v>-191.51</v>
      </c>
      <c r="G29" s="21">
        <f t="shared" si="3"/>
        <v>356.82</v>
      </c>
    </row>
    <row r="30" spans="2:7" ht="15">
      <c r="B30" s="28"/>
      <c r="C30" s="9" t="s">
        <v>31</v>
      </c>
      <c r="D30" s="20">
        <v>238.39</v>
      </c>
      <c r="E30" s="10">
        <v>522.2</v>
      </c>
      <c r="F30" s="7">
        <f t="shared" si="0"/>
        <v>-283.81000000000006</v>
      </c>
      <c r="G30" s="21">
        <f t="shared" si="3"/>
        <v>433.43</v>
      </c>
    </row>
    <row r="31" spans="2:7" ht="15.75" thickBot="1">
      <c r="B31" s="29"/>
      <c r="C31" s="11" t="s">
        <v>32</v>
      </c>
      <c r="D31" s="20">
        <v>238.39</v>
      </c>
      <c r="E31" s="12">
        <v>513.5</v>
      </c>
      <c r="F31" s="7">
        <f t="shared" si="0"/>
        <v>-275.11</v>
      </c>
      <c r="G31" s="21">
        <f t="shared" si="3"/>
        <v>426.21</v>
      </c>
    </row>
    <row r="32" spans="2:7" ht="15.75" thickBot="1">
      <c r="B32" s="13" t="s">
        <v>33</v>
      </c>
      <c r="C32" s="14"/>
      <c r="D32" s="15">
        <f>AVERAGE(D8:D31)</f>
        <v>438.3204166666665</v>
      </c>
      <c r="E32" s="15">
        <f>AVERAGE(E8:E31)</f>
        <v>480.2541666666668</v>
      </c>
      <c r="F32" s="15">
        <f>AVERAGE(F8:F31)</f>
        <v>-41.93375000000001</v>
      </c>
      <c r="G32" s="15">
        <f>AVERAGE(G8:G31)</f>
        <v>399.7720833333333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I8" sqref="I8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28125" style="0" customWidth="1"/>
    <col min="4" max="6" width="18.421875" style="0" customWidth="1"/>
    <col min="7" max="7" width="18.140625" style="0" customWidth="1"/>
  </cols>
  <sheetData>
    <row r="1" ht="15.75">
      <c r="B1" s="1" t="s">
        <v>37</v>
      </c>
    </row>
    <row r="2" ht="15.75">
      <c r="B2" s="1" t="s">
        <v>52</v>
      </c>
    </row>
    <row r="3" ht="15.75">
      <c r="B3" s="1" t="s">
        <v>53</v>
      </c>
    </row>
    <row r="4" ht="15.75">
      <c r="B4" s="1" t="s">
        <v>0</v>
      </c>
    </row>
    <row r="5" ht="15.75" thickBot="1"/>
    <row r="6" spans="2:7" ht="16.5" thickBot="1">
      <c r="B6" s="22" t="s">
        <v>1</v>
      </c>
      <c r="C6" s="23"/>
      <c r="D6" s="23" t="s">
        <v>2</v>
      </c>
      <c r="E6" s="23"/>
      <c r="F6" s="23"/>
      <c r="G6" s="24"/>
    </row>
    <row r="7" spans="2:7" ht="48" thickBot="1">
      <c r="B7" s="25" t="s">
        <v>3</v>
      </c>
      <c r="C7" s="26"/>
      <c r="D7" s="16" t="s">
        <v>4</v>
      </c>
      <c r="E7" s="2" t="s">
        <v>5</v>
      </c>
      <c r="F7" s="17" t="s">
        <v>6</v>
      </c>
      <c r="G7" s="3" t="s">
        <v>7</v>
      </c>
    </row>
    <row r="8" spans="2:7" ht="15" customHeight="1">
      <c r="B8" s="27" t="s">
        <v>8</v>
      </c>
      <c r="C8" s="4" t="s">
        <v>9</v>
      </c>
      <c r="D8" s="5">
        <v>292.08</v>
      </c>
      <c r="E8" s="6">
        <v>480.4</v>
      </c>
      <c r="F8" s="7">
        <f>D8-E8</f>
        <v>-188.32</v>
      </c>
      <c r="G8" s="21">
        <f>ROUND((E8*1.43),2)</f>
        <v>686.97</v>
      </c>
    </row>
    <row r="9" spans="2:7" ht="15">
      <c r="B9" s="28"/>
      <c r="C9" s="9" t="s">
        <v>10</v>
      </c>
      <c r="D9" s="5">
        <v>292.08</v>
      </c>
      <c r="E9" s="10">
        <v>467.1</v>
      </c>
      <c r="F9" s="7">
        <f aca="true" t="shared" si="0" ref="F9:F31">D9-E9</f>
        <v>-175.02000000000004</v>
      </c>
      <c r="G9" s="21">
        <f aca="true" t="shared" si="1" ref="G9:G31">ROUND((E9*1.43),2)</f>
        <v>667.95</v>
      </c>
    </row>
    <row r="10" spans="2:7" ht="15">
      <c r="B10" s="28"/>
      <c r="C10" s="9" t="s">
        <v>11</v>
      </c>
      <c r="D10" s="5">
        <v>292.08</v>
      </c>
      <c r="E10" s="10">
        <v>318.4</v>
      </c>
      <c r="F10" s="7">
        <f t="shared" si="0"/>
        <v>-26.319999999999993</v>
      </c>
      <c r="G10" s="21">
        <f t="shared" si="1"/>
        <v>455.31</v>
      </c>
    </row>
    <row r="11" spans="2:7" ht="15">
      <c r="B11" s="28"/>
      <c r="C11" s="9" t="s">
        <v>12</v>
      </c>
      <c r="D11" s="5">
        <v>292.08</v>
      </c>
      <c r="E11" s="10">
        <v>265.8</v>
      </c>
      <c r="F11" s="7">
        <f t="shared" si="0"/>
        <v>26.279999999999973</v>
      </c>
      <c r="G11" s="21">
        <f t="shared" si="1"/>
        <v>380.09</v>
      </c>
    </row>
    <row r="12" spans="2:7" ht="15">
      <c r="B12" s="28"/>
      <c r="C12" s="9" t="s">
        <v>13</v>
      </c>
      <c r="D12" s="5">
        <v>292.08</v>
      </c>
      <c r="E12" s="10">
        <v>248.9</v>
      </c>
      <c r="F12" s="7">
        <f t="shared" si="0"/>
        <v>43.17999999999998</v>
      </c>
      <c r="G12" s="21">
        <f t="shared" si="1"/>
        <v>355.93</v>
      </c>
    </row>
    <row r="13" spans="2:7" ht="15">
      <c r="B13" s="28"/>
      <c r="C13" s="9" t="s">
        <v>14</v>
      </c>
      <c r="D13" s="5">
        <v>292.08</v>
      </c>
      <c r="E13" s="10">
        <v>175.7</v>
      </c>
      <c r="F13" s="7">
        <f t="shared" si="0"/>
        <v>116.38</v>
      </c>
      <c r="G13" s="21">
        <f t="shared" si="1"/>
        <v>251.25</v>
      </c>
    </row>
    <row r="14" spans="2:7" ht="15">
      <c r="B14" s="28"/>
      <c r="C14" s="9" t="s">
        <v>15</v>
      </c>
      <c r="D14" s="5">
        <v>292.08</v>
      </c>
      <c r="E14" s="10">
        <v>145.8</v>
      </c>
      <c r="F14" s="7">
        <f t="shared" si="0"/>
        <v>146.27999999999997</v>
      </c>
      <c r="G14" s="21">
        <f t="shared" si="1"/>
        <v>208.49</v>
      </c>
    </row>
    <row r="15" spans="2:7" ht="15">
      <c r="B15" s="28"/>
      <c r="C15" s="9" t="s">
        <v>16</v>
      </c>
      <c r="D15" s="20">
        <v>233.75</v>
      </c>
      <c r="E15" s="10">
        <v>134.7</v>
      </c>
      <c r="F15" s="7">
        <f t="shared" si="0"/>
        <v>99.05000000000001</v>
      </c>
      <c r="G15" s="21">
        <f t="shared" si="1"/>
        <v>192.62</v>
      </c>
    </row>
    <row r="16" spans="2:7" ht="15">
      <c r="B16" s="28"/>
      <c r="C16" s="9" t="s">
        <v>17</v>
      </c>
      <c r="D16" s="20">
        <v>233.75</v>
      </c>
      <c r="E16" s="10">
        <v>138.4</v>
      </c>
      <c r="F16" s="7">
        <f t="shared" si="0"/>
        <v>95.35</v>
      </c>
      <c r="G16" s="21">
        <f t="shared" si="1"/>
        <v>197.91</v>
      </c>
    </row>
    <row r="17" spans="2:7" ht="15">
      <c r="B17" s="28"/>
      <c r="C17" s="9" t="s">
        <v>18</v>
      </c>
      <c r="D17" s="20">
        <v>233.75</v>
      </c>
      <c r="E17" s="10">
        <v>226.7</v>
      </c>
      <c r="F17" s="7">
        <f t="shared" si="0"/>
        <v>7.050000000000011</v>
      </c>
      <c r="G17" s="21">
        <f t="shared" si="1"/>
        <v>324.18</v>
      </c>
    </row>
    <row r="18" spans="2:7" ht="15">
      <c r="B18" s="28"/>
      <c r="C18" s="9" t="s">
        <v>19</v>
      </c>
      <c r="D18" s="20">
        <v>233.75</v>
      </c>
      <c r="E18" s="10">
        <v>265.6</v>
      </c>
      <c r="F18" s="7">
        <f t="shared" si="0"/>
        <v>-31.850000000000023</v>
      </c>
      <c r="G18" s="21">
        <f t="shared" si="1"/>
        <v>379.81</v>
      </c>
    </row>
    <row r="19" spans="2:7" ht="15">
      <c r="B19" s="28"/>
      <c r="C19" s="9" t="s">
        <v>20</v>
      </c>
      <c r="D19" s="20">
        <v>233.75</v>
      </c>
      <c r="E19" s="10">
        <v>300.3</v>
      </c>
      <c r="F19" s="7">
        <f t="shared" si="0"/>
        <v>-66.55000000000001</v>
      </c>
      <c r="G19" s="21">
        <f t="shared" si="1"/>
        <v>429.43</v>
      </c>
    </row>
    <row r="20" spans="2:7" ht="15">
      <c r="B20" s="28"/>
      <c r="C20" s="9" t="s">
        <v>21</v>
      </c>
      <c r="D20" s="20">
        <v>233.75</v>
      </c>
      <c r="E20" s="10">
        <v>360.6</v>
      </c>
      <c r="F20" s="7">
        <f t="shared" si="0"/>
        <v>-126.85000000000002</v>
      </c>
      <c r="G20" s="21">
        <f t="shared" si="1"/>
        <v>515.66</v>
      </c>
    </row>
    <row r="21" spans="2:7" ht="15">
      <c r="B21" s="28"/>
      <c r="C21" s="9" t="s">
        <v>22</v>
      </c>
      <c r="D21" s="20">
        <v>233.75</v>
      </c>
      <c r="E21" s="10">
        <v>370.3</v>
      </c>
      <c r="F21" s="7">
        <f t="shared" si="0"/>
        <v>-136.55</v>
      </c>
      <c r="G21" s="21">
        <f t="shared" si="1"/>
        <v>529.53</v>
      </c>
    </row>
    <row r="22" spans="2:7" ht="15">
      <c r="B22" s="28"/>
      <c r="C22" s="9" t="s">
        <v>23</v>
      </c>
      <c r="D22" s="20">
        <v>233.75</v>
      </c>
      <c r="E22" s="10">
        <v>423.8</v>
      </c>
      <c r="F22" s="7">
        <f t="shared" si="0"/>
        <v>-190.05</v>
      </c>
      <c r="G22" s="21">
        <f t="shared" si="1"/>
        <v>606.03</v>
      </c>
    </row>
    <row r="23" spans="2:7" ht="15">
      <c r="B23" s="28"/>
      <c r="C23" s="9" t="s">
        <v>24</v>
      </c>
      <c r="D23" s="20">
        <v>233.75</v>
      </c>
      <c r="E23" s="10">
        <v>466</v>
      </c>
      <c r="F23" s="7">
        <f t="shared" si="0"/>
        <v>-232.25</v>
      </c>
      <c r="G23" s="21">
        <f t="shared" si="1"/>
        <v>666.38</v>
      </c>
    </row>
    <row r="24" spans="2:7" ht="15">
      <c r="B24" s="28"/>
      <c r="C24" s="9" t="s">
        <v>25</v>
      </c>
      <c r="D24" s="20">
        <v>233.75</v>
      </c>
      <c r="E24" s="10">
        <v>34.1</v>
      </c>
      <c r="F24" s="7">
        <f t="shared" si="0"/>
        <v>199.65</v>
      </c>
      <c r="G24" s="21">
        <f t="shared" si="1"/>
        <v>48.76</v>
      </c>
    </row>
    <row r="25" spans="2:7" ht="15">
      <c r="B25" s="28"/>
      <c r="C25" s="9" t="s">
        <v>26</v>
      </c>
      <c r="D25" s="20">
        <v>233.75</v>
      </c>
      <c r="E25" s="10">
        <v>137.2</v>
      </c>
      <c r="F25" s="7">
        <f t="shared" si="0"/>
        <v>96.55000000000001</v>
      </c>
      <c r="G25" s="21">
        <f t="shared" si="1"/>
        <v>196.2</v>
      </c>
    </row>
    <row r="26" spans="2:7" ht="15">
      <c r="B26" s="28"/>
      <c r="C26" s="9" t="s">
        <v>27</v>
      </c>
      <c r="D26" s="20">
        <v>233.75</v>
      </c>
      <c r="E26" s="10">
        <v>162.9</v>
      </c>
      <c r="F26" s="7">
        <f t="shared" si="0"/>
        <v>70.85</v>
      </c>
      <c r="G26" s="21">
        <f t="shared" si="1"/>
        <v>232.95</v>
      </c>
    </row>
    <row r="27" spans="2:7" ht="15">
      <c r="B27" s="28"/>
      <c r="C27" s="9" t="s">
        <v>28</v>
      </c>
      <c r="D27" s="20">
        <v>233.75</v>
      </c>
      <c r="E27" s="10">
        <v>278</v>
      </c>
      <c r="F27" s="7">
        <f t="shared" si="0"/>
        <v>-44.25</v>
      </c>
      <c r="G27" s="21">
        <f t="shared" si="1"/>
        <v>397.54</v>
      </c>
    </row>
    <row r="28" spans="2:7" ht="15">
      <c r="B28" s="28"/>
      <c r="C28" s="9" t="s">
        <v>29</v>
      </c>
      <c r="D28" s="20">
        <v>233.75</v>
      </c>
      <c r="E28" s="10">
        <v>310.1</v>
      </c>
      <c r="F28" s="7">
        <f t="shared" si="0"/>
        <v>-76.35000000000002</v>
      </c>
      <c r="G28" s="21">
        <f t="shared" si="1"/>
        <v>443.44</v>
      </c>
    </row>
    <row r="29" spans="2:7" ht="15">
      <c r="B29" s="28"/>
      <c r="C29" s="9" t="s">
        <v>30</v>
      </c>
      <c r="D29" s="20">
        <v>233.75</v>
      </c>
      <c r="E29" s="10">
        <v>320.6</v>
      </c>
      <c r="F29" s="7">
        <f t="shared" si="0"/>
        <v>-86.85000000000002</v>
      </c>
      <c r="G29" s="21">
        <f t="shared" si="1"/>
        <v>458.46</v>
      </c>
    </row>
    <row r="30" spans="2:7" ht="15">
      <c r="B30" s="28"/>
      <c r="C30" s="9" t="s">
        <v>31</v>
      </c>
      <c r="D30" s="20">
        <v>233.75</v>
      </c>
      <c r="E30" s="10">
        <v>329.8</v>
      </c>
      <c r="F30" s="7">
        <f t="shared" si="0"/>
        <v>-96.05000000000001</v>
      </c>
      <c r="G30" s="21">
        <f t="shared" si="1"/>
        <v>471.61</v>
      </c>
    </row>
    <row r="31" spans="2:7" ht="15.75" thickBot="1">
      <c r="B31" s="29"/>
      <c r="C31" s="11" t="s">
        <v>32</v>
      </c>
      <c r="D31" s="20">
        <v>233.75</v>
      </c>
      <c r="E31" s="12">
        <v>345.7</v>
      </c>
      <c r="F31" s="7">
        <f t="shared" si="0"/>
        <v>-111.94999999999999</v>
      </c>
      <c r="G31" s="21">
        <f t="shared" si="1"/>
        <v>494.35</v>
      </c>
    </row>
    <row r="32" spans="2:7" ht="15.75" thickBot="1">
      <c r="B32" s="13" t="s">
        <v>33</v>
      </c>
      <c r="C32" s="14"/>
      <c r="D32" s="15">
        <f>AVERAGE(D8:D31)</f>
        <v>250.76291666666665</v>
      </c>
      <c r="E32" s="15">
        <f>AVERAGE(E8:E31)</f>
        <v>279.4541666666667</v>
      </c>
      <c r="F32" s="15">
        <f>AVERAGE(F8:F31)</f>
        <v>-28.691250000000014</v>
      </c>
      <c r="G32" s="15">
        <f>AVERAGE(G8:G31)</f>
        <v>399.6187499999999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2015-08-31T22:35:34Z</dcterms:created>
  <dcterms:modified xsi:type="dcterms:W3CDTF">2016-04-02T10:01:18Z</dcterms:modified>
  <cp:category/>
  <cp:version/>
  <cp:contentType/>
  <cp:contentStatus/>
</cp:coreProperties>
</file>